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8060" windowHeight="4800" tabRatio="767" activeTab="1"/>
  </bookViews>
  <sheets>
    <sheet name="2007GOAL" sheetId="1" r:id="rId1"/>
    <sheet name="2007出席" sheetId="2" r:id="rId2"/>
    <sheet name="2006GOAL" sheetId="3" r:id="rId3"/>
    <sheet name="2006出席" sheetId="4" r:id="rId4"/>
    <sheet name="2005GOAL" sheetId="5" r:id="rId5"/>
    <sheet name="2005出席" sheetId="6" r:id="rId6"/>
    <sheet name="2004" sheetId="7" r:id="rId7"/>
    <sheet name="2003" sheetId="8" r:id="rId8"/>
    <sheet name="2002" sheetId="9" r:id="rId9"/>
    <sheet name="2001" sheetId="10" r:id="rId10"/>
    <sheet name="検討用" sheetId="11" r:id="rId11"/>
  </sheets>
  <definedNames>
    <definedName name="_xlnm.Print_Area" localSheetId="3">'2006出席'!$A$1:$U$48</definedName>
    <definedName name="_xlnm.Print_Area" localSheetId="1">'2007出席'!$A$1:$H$57</definedName>
  </definedNames>
  <calcPr fullCalcOnLoad="1"/>
</workbook>
</file>

<file path=xl/comments6.xml><?xml version="1.0" encoding="utf-8"?>
<comments xmlns="http://schemas.openxmlformats.org/spreadsheetml/2006/main">
  <authors>
    <author>yasushi ikeda</author>
  </authors>
  <commentList>
    <comment ref="BE2" authorId="0">
      <text>
        <r>
          <rPr>
            <b/>
            <sz val="9"/>
            <rFont val="ＭＳ Ｐゴシック"/>
            <family val="3"/>
          </rPr>
          <t>yasushi ikeda:</t>
        </r>
        <r>
          <rPr>
            <sz val="9"/>
            <rFont val="ＭＳ Ｐゴシック"/>
            <family val="3"/>
          </rPr>
          <t xml:space="preserve">
黄色は出席率によって、会社からお金が出る人</t>
        </r>
      </text>
    </comment>
  </commentList>
</comments>
</file>

<file path=xl/comments7.xml><?xml version="1.0" encoding="utf-8"?>
<comments xmlns="http://schemas.openxmlformats.org/spreadsheetml/2006/main">
  <authors>
    <author>yasushi</author>
  </authors>
  <commentList>
    <comment ref="BA1" authorId="0">
      <text>
        <r>
          <rPr>
            <b/>
            <sz val="9"/>
            <rFont val="ＭＳ Ｐゴシック"/>
            <family val="3"/>
          </rPr>
          <t>yasushi:</t>
        </r>
        <r>
          <rPr>
            <sz val="9"/>
            <rFont val="ＭＳ Ｐゴシック"/>
            <family val="3"/>
          </rPr>
          <t xml:space="preserve">
12/１2以降未カウント</t>
        </r>
      </text>
    </comment>
  </commentList>
</comments>
</file>

<file path=xl/sharedStrings.xml><?xml version="1.0" encoding="utf-8"?>
<sst xmlns="http://schemas.openxmlformats.org/spreadsheetml/2006/main" count="18604" uniqueCount="550">
  <si>
    <t>×</t>
  </si>
  <si>
    <t>×</t>
  </si>
  <si>
    <t>参加回数</t>
  </si>
  <si>
    <t>出席率</t>
  </si>
  <si>
    <t>社内/社外</t>
  </si>
  <si>
    <t>内</t>
  </si>
  <si>
    <t>外</t>
  </si>
  <si>
    <t>Abura</t>
  </si>
  <si>
    <t>Yamada</t>
  </si>
  <si>
    <t>Higashi</t>
  </si>
  <si>
    <t>Tsuda</t>
  </si>
  <si>
    <t>Okuwa</t>
  </si>
  <si>
    <t>Okuhara</t>
  </si>
  <si>
    <t>T.Nakagawa</t>
  </si>
  <si>
    <t>Matsutaira</t>
  </si>
  <si>
    <t>Kawabata</t>
  </si>
  <si>
    <t>Muryoui</t>
  </si>
  <si>
    <t>Tochiori</t>
  </si>
  <si>
    <t>Yanagibashi</t>
  </si>
  <si>
    <t>R.Minami</t>
  </si>
  <si>
    <t>Hayase</t>
  </si>
  <si>
    <t>Shiroshita</t>
  </si>
  <si>
    <t>Inagaki</t>
  </si>
  <si>
    <t>Mae</t>
  </si>
  <si>
    <t>Tsurikawa</t>
  </si>
  <si>
    <t>Honda</t>
  </si>
  <si>
    <t>Hisaki</t>
  </si>
  <si>
    <t>Yoneda</t>
  </si>
  <si>
    <t>Iwahashi</t>
  </si>
  <si>
    <t>Katahira</t>
  </si>
  <si>
    <t>T.Minami</t>
  </si>
  <si>
    <t>Nishimura</t>
  </si>
  <si>
    <t>Ikeda</t>
  </si>
  <si>
    <t>Amemiya</t>
  </si>
  <si>
    <t>Tachibana</t>
  </si>
  <si>
    <t>Iwasaki</t>
  </si>
  <si>
    <t>Matsuura</t>
  </si>
  <si>
    <t>Yamamoto</t>
  </si>
  <si>
    <t>K.Nakagawa</t>
  </si>
  <si>
    <t>Total</t>
  </si>
  <si>
    <t>No.</t>
  </si>
  <si>
    <t>Name</t>
  </si>
  <si>
    <t>○</t>
  </si>
  <si>
    <t>大会</t>
  </si>
  <si>
    <t>遠征</t>
  </si>
  <si>
    <t>練習</t>
  </si>
  <si>
    <t>Okada</t>
  </si>
  <si>
    <t>外</t>
  </si>
  <si>
    <t>試合</t>
  </si>
  <si>
    <t>Shibata</t>
  </si>
  <si>
    <t>外</t>
  </si>
  <si>
    <t>Toramoto</t>
  </si>
  <si>
    <t>Yamagata</t>
  </si>
  <si>
    <t>Okumura</t>
  </si>
  <si>
    <t>Furuta</t>
  </si>
  <si>
    <t>Kawasaki</t>
  </si>
  <si>
    <t>バレー</t>
  </si>
  <si>
    <t>Uesugi</t>
  </si>
  <si>
    <t>内</t>
  </si>
  <si>
    <t>Murai</t>
  </si>
  <si>
    <t>Takada</t>
  </si>
  <si>
    <t>Ishimori</t>
  </si>
  <si>
    <t>練習参加</t>
  </si>
  <si>
    <t>練習出席率</t>
  </si>
  <si>
    <t>試合参加</t>
  </si>
  <si>
    <t>試合参加率</t>
  </si>
  <si>
    <t>あさがお</t>
  </si>
  <si>
    <t>Grass</t>
  </si>
  <si>
    <t>平均参加人数</t>
  </si>
  <si>
    <t>参加回数</t>
  </si>
  <si>
    <t>出席率</t>
  </si>
  <si>
    <t>網掛けは15%以下</t>
  </si>
  <si>
    <t>（対象：社内）</t>
  </si>
  <si>
    <t>Murai</t>
  </si>
  <si>
    <t>Ishimori</t>
  </si>
  <si>
    <t>Inagakiの彼女</t>
  </si>
  <si>
    <t>あさがお</t>
  </si>
  <si>
    <t>練習</t>
  </si>
  <si>
    <t>Bannai</t>
  </si>
  <si>
    <t>Cathal</t>
  </si>
  <si>
    <t>外</t>
  </si>
  <si>
    <t>試合</t>
  </si>
  <si>
    <t>Makino</t>
  </si>
  <si>
    <t>Haseda</t>
  </si>
  <si>
    <t>Takagawa</t>
  </si>
  <si>
    <t>試合</t>
  </si>
  <si>
    <t>試合</t>
  </si>
  <si>
    <t>練習</t>
  </si>
  <si>
    <t>研修中</t>
  </si>
  <si>
    <t>平均参加人数</t>
  </si>
  <si>
    <t>Iwsakiの後輩</t>
  </si>
  <si>
    <t>Shinozuka</t>
  </si>
  <si>
    <t>大会</t>
  </si>
  <si>
    <t>試合</t>
  </si>
  <si>
    <t>Itou</t>
  </si>
  <si>
    <t>Yoshida</t>
  </si>
  <si>
    <t>試合</t>
  </si>
  <si>
    <t>Shimada</t>
  </si>
  <si>
    <t>試合</t>
  </si>
  <si>
    <t>Yasuda</t>
  </si>
  <si>
    <t>Takagawa友人</t>
  </si>
  <si>
    <t>Tod</t>
  </si>
  <si>
    <t>試合</t>
  </si>
  <si>
    <t>試合</t>
  </si>
  <si>
    <t>試合</t>
  </si>
  <si>
    <t>忘年会</t>
  </si>
  <si>
    <t>Takase</t>
  </si>
  <si>
    <t>Watanabe</t>
  </si>
  <si>
    <t>3(30)</t>
  </si>
  <si>
    <t>4(4)</t>
  </si>
  <si>
    <t>5(25)</t>
  </si>
  <si>
    <t>6(70)</t>
  </si>
  <si>
    <t>7( )</t>
  </si>
  <si>
    <t>8(8)</t>
  </si>
  <si>
    <t>9(14)</t>
  </si>
  <si>
    <t>10(28)</t>
  </si>
  <si>
    <t>11(20)</t>
  </si>
  <si>
    <t>12(9)</t>
  </si>
  <si>
    <t>14(5)</t>
  </si>
  <si>
    <t>15(15)</t>
  </si>
  <si>
    <t>16( )</t>
  </si>
  <si>
    <t>17(17)</t>
  </si>
  <si>
    <t>18(18)</t>
  </si>
  <si>
    <t>19(19)</t>
  </si>
  <si>
    <t>20(6)</t>
  </si>
  <si>
    <t>22(22)</t>
  </si>
  <si>
    <t>24(24)</t>
  </si>
  <si>
    <t>31(31)</t>
  </si>
  <si>
    <t>77(35)</t>
  </si>
  <si>
    <t>99(99)</t>
  </si>
  <si>
    <t>(1)</t>
  </si>
  <si>
    <t>(2)</t>
  </si>
  <si>
    <t>(3)</t>
  </si>
  <si>
    <t>(7)</t>
  </si>
  <si>
    <t>(10)</t>
  </si>
  <si>
    <t>(11)</t>
  </si>
  <si>
    <t>(13)</t>
  </si>
  <si>
    <t>(15)</t>
  </si>
  <si>
    <t>(16)</t>
  </si>
  <si>
    <t>(25)</t>
  </si>
  <si>
    <t>(27)</t>
  </si>
  <si>
    <t>(33)</t>
  </si>
  <si>
    <t>(34)</t>
  </si>
  <si>
    <t>(37)</t>
  </si>
  <si>
    <t>(77)</t>
  </si>
  <si>
    <t>スマイル</t>
  </si>
  <si>
    <t>交流戦</t>
  </si>
  <si>
    <t>（）は2002年までの番号</t>
  </si>
  <si>
    <t>普通の番号は2003年のユニホームの番号</t>
  </si>
  <si>
    <t>保有ユニホーム</t>
  </si>
  <si>
    <t>ACMilan</t>
  </si>
  <si>
    <t>Italia</t>
  </si>
  <si>
    <t>赤黒（長袖）</t>
  </si>
  <si>
    <t>青（半袖）</t>
  </si>
  <si>
    <t>Juventusu</t>
  </si>
  <si>
    <t>白黒（半袖）</t>
  </si>
  <si>
    <t>Yugoslavia</t>
  </si>
  <si>
    <t>紺（長袖）</t>
  </si>
  <si>
    <t>RealMadrid</t>
  </si>
  <si>
    <t>白（半袖）</t>
  </si>
  <si>
    <t>ﾚﾌﾟﾘｶ98年</t>
  </si>
  <si>
    <t>ﾚﾌﾟﾘｶ99年</t>
  </si>
  <si>
    <t>ﾚﾌﾟﾘｶ02年</t>
  </si>
  <si>
    <t>創立時のユニホーム</t>
  </si>
  <si>
    <t>97年の活動再開時のユニホーム</t>
  </si>
  <si>
    <t>2002年の第1ユニホーム</t>
  </si>
  <si>
    <t>現在の冬用ユニホーム</t>
  </si>
  <si>
    <t>2003年の第1ユニホーム</t>
  </si>
  <si>
    <t>2003年</t>
  </si>
  <si>
    <t>第1優先</t>
  </si>
  <si>
    <t>第2優先</t>
  </si>
  <si>
    <t>第3優先</t>
  </si>
  <si>
    <t>冬用</t>
  </si>
  <si>
    <t>使用なし</t>
  </si>
  <si>
    <t>Ultra</t>
  </si>
  <si>
    <t>21()</t>
  </si>
  <si>
    <t>Yamagami</t>
  </si>
  <si>
    <t>Ultra</t>
  </si>
  <si>
    <t>13()</t>
  </si>
  <si>
    <t>Yasuda</t>
  </si>
  <si>
    <t>Shimizu</t>
  </si>
  <si>
    <t>Y.Okuhara</t>
  </si>
  <si>
    <t>S.Okuhara</t>
  </si>
  <si>
    <t>Yamada(U)</t>
  </si>
  <si>
    <t>Hazui</t>
  </si>
  <si>
    <t>東京</t>
  </si>
  <si>
    <t>東京</t>
  </si>
  <si>
    <t>福岡</t>
  </si>
  <si>
    <t>福岡</t>
  </si>
  <si>
    <t>Saitou</t>
  </si>
  <si>
    <t>Konishi</t>
  </si>
  <si>
    <t>Iwasakiの友人</t>
  </si>
  <si>
    <t>2()</t>
  </si>
  <si>
    <t>BBQ</t>
  </si>
  <si>
    <t>?</t>
  </si>
  <si>
    <t>Todd</t>
  </si>
  <si>
    <t>23()</t>
  </si>
  <si>
    <t>NECの人</t>
  </si>
  <si>
    <t>Nakataの友人</t>
  </si>
  <si>
    <t>Nakata</t>
  </si>
  <si>
    <t>Tokuno</t>
  </si>
  <si>
    <t>Fujisawa</t>
  </si>
  <si>
    <t>27()</t>
  </si>
  <si>
    <t>5()</t>
  </si>
  <si>
    <t>○</t>
  </si>
  <si>
    <t>大阪</t>
  </si>
  <si>
    <t>大阪</t>
  </si>
  <si>
    <t>埼玉</t>
  </si>
  <si>
    <t>埼玉</t>
  </si>
  <si>
    <t>横浜</t>
  </si>
  <si>
    <t>×</t>
  </si>
  <si>
    <t>横浜</t>
  </si>
  <si>
    <t>名古屋</t>
  </si>
  <si>
    <t>25()</t>
  </si>
  <si>
    <t>Ohya</t>
  </si>
  <si>
    <t>13(4)</t>
  </si>
  <si>
    <t>4()</t>
  </si>
  <si>
    <t>Oda</t>
  </si>
  <si>
    <t>Suzuki</t>
  </si>
  <si>
    <t>Seko</t>
  </si>
  <si>
    <t>名古屋</t>
  </si>
  <si>
    <t>上越</t>
  </si>
  <si>
    <t>上越</t>
  </si>
  <si>
    <t>Miyazawa</t>
  </si>
  <si>
    <t>Nakanishi</t>
  </si>
  <si>
    <t>Hara</t>
  </si>
  <si>
    <t>Kohri</t>
  </si>
  <si>
    <t>長野</t>
  </si>
  <si>
    <t>長野</t>
  </si>
  <si>
    <t>Kabuta</t>
  </si>
  <si>
    <t>Takagawa</t>
  </si>
  <si>
    <t>網掛けは30%以下</t>
  </si>
  <si>
    <t>11()</t>
  </si>
  <si>
    <t>Ohnishi</t>
  </si>
  <si>
    <t>S.Ikeda</t>
  </si>
  <si>
    <t>34()</t>
  </si>
  <si>
    <t>37()</t>
  </si>
  <si>
    <t>33()</t>
  </si>
  <si>
    <t>28()</t>
  </si>
  <si>
    <t>7()</t>
  </si>
  <si>
    <t>30()</t>
  </si>
  <si>
    <r>
      <t>B</t>
    </r>
    <r>
      <rPr>
        <sz val="11"/>
        <rFont val="ＭＳ Ｐゴシック"/>
        <family val="0"/>
      </rPr>
      <t>reeze3人</t>
    </r>
  </si>
  <si>
    <t>豪州</t>
  </si>
  <si>
    <t>豪州</t>
  </si>
  <si>
    <t>Takamura</t>
  </si>
  <si>
    <t>Odaの友人2名</t>
  </si>
  <si>
    <t>マネージャー</t>
  </si>
  <si>
    <t>Asamoto</t>
  </si>
  <si>
    <t>試合数</t>
  </si>
  <si>
    <t>練習数</t>
  </si>
  <si>
    <t>活動数</t>
  </si>
  <si>
    <t>平均参加率</t>
  </si>
  <si>
    <t>◎</t>
  </si>
  <si>
    <t>社内/社外</t>
  </si>
  <si>
    <t>Ultra</t>
  </si>
  <si>
    <t>Konishi</t>
  </si>
  <si>
    <t>○</t>
  </si>
  <si>
    <t>Yasuda</t>
  </si>
  <si>
    <t>Ohya</t>
  </si>
  <si>
    <t>5(25)</t>
  </si>
  <si>
    <t>Shibata</t>
  </si>
  <si>
    <t>Uesugi</t>
  </si>
  <si>
    <t>7( )</t>
  </si>
  <si>
    <t>Todd</t>
  </si>
  <si>
    <t>Tochiori</t>
  </si>
  <si>
    <t>Ultra</t>
  </si>
  <si>
    <t>Amemiya</t>
  </si>
  <si>
    <t>11(20)</t>
  </si>
  <si>
    <t>Inagaki</t>
  </si>
  <si>
    <t>Matsutaira</t>
  </si>
  <si>
    <t>Iwasaki</t>
  </si>
  <si>
    <t>Bannai</t>
  </si>
  <si>
    <t>Shinozuka</t>
  </si>
  <si>
    <t>Hayase</t>
  </si>
  <si>
    <t>Shiroshita</t>
  </si>
  <si>
    <t>20(6)</t>
  </si>
  <si>
    <t>Okuwa</t>
  </si>
  <si>
    <t>Yamagami</t>
  </si>
  <si>
    <t>Toramoto</t>
  </si>
  <si>
    <t>23()</t>
  </si>
  <si>
    <t>Oda</t>
  </si>
  <si>
    <t>Shimizu</t>
  </si>
  <si>
    <t>24(24)</t>
  </si>
  <si>
    <t>Mae</t>
  </si>
  <si>
    <t>25()</t>
  </si>
  <si>
    <t>Fujisawa</t>
  </si>
  <si>
    <t>Tokuno</t>
  </si>
  <si>
    <t>Hisaki</t>
  </si>
  <si>
    <t>77(35)</t>
  </si>
  <si>
    <t>Yoshida</t>
  </si>
  <si>
    <t>Yamagata</t>
  </si>
  <si>
    <t>(1)</t>
  </si>
  <si>
    <t>Abura</t>
  </si>
  <si>
    <t>(2)</t>
  </si>
  <si>
    <t>Yamada</t>
  </si>
  <si>
    <t>(3)</t>
  </si>
  <si>
    <t>Higashi</t>
  </si>
  <si>
    <t>(7)</t>
  </si>
  <si>
    <t>S.Okuhara</t>
  </si>
  <si>
    <t>(11)</t>
  </si>
  <si>
    <t>Muryoui</t>
  </si>
  <si>
    <t>(13)</t>
  </si>
  <si>
    <t>Matsuura</t>
  </si>
  <si>
    <t>(15)</t>
  </si>
  <si>
    <t>Yanagibashi</t>
  </si>
  <si>
    <t>(25)</t>
  </si>
  <si>
    <t>Tsurikawa</t>
  </si>
  <si>
    <t>(25)</t>
  </si>
  <si>
    <t>Honda</t>
  </si>
  <si>
    <t>(27)</t>
  </si>
  <si>
    <t>Katahira</t>
  </si>
  <si>
    <t>(33)</t>
  </si>
  <si>
    <t>Yoneda</t>
  </si>
  <si>
    <t>(34)</t>
  </si>
  <si>
    <t>Nishimura</t>
  </si>
  <si>
    <t>(37)</t>
  </si>
  <si>
    <t>Iwahashi</t>
  </si>
  <si>
    <t>T.Minami</t>
  </si>
  <si>
    <t>Takagawa</t>
  </si>
  <si>
    <t>Yamamoto</t>
  </si>
  <si>
    <t>Watanabe</t>
  </si>
  <si>
    <t>Y.Okuhara</t>
  </si>
  <si>
    <t>Nakata</t>
  </si>
  <si>
    <t>Suzuki</t>
  </si>
  <si>
    <t>Seko</t>
  </si>
  <si>
    <t>Miyazawa</t>
  </si>
  <si>
    <t>Nakanishi</t>
  </si>
  <si>
    <t>Hara</t>
  </si>
  <si>
    <t>Kohri</t>
  </si>
  <si>
    <t>Kabuta</t>
  </si>
  <si>
    <t>Ohnishi</t>
  </si>
  <si>
    <t>S.Ikeda</t>
  </si>
  <si>
    <t>Takamura</t>
  </si>
  <si>
    <t>マネージャー</t>
  </si>
  <si>
    <t>Asamoto</t>
  </si>
  <si>
    <t>Total</t>
  </si>
  <si>
    <t>ACMilan</t>
  </si>
  <si>
    <t>Italia</t>
  </si>
  <si>
    <t>Juventusu</t>
  </si>
  <si>
    <t>Yugoslavia</t>
  </si>
  <si>
    <t>RealMadrid</t>
  </si>
  <si>
    <t>◎</t>
  </si>
  <si>
    <t>Miyashita</t>
  </si>
  <si>
    <t>G</t>
  </si>
  <si>
    <t>G</t>
  </si>
  <si>
    <t>A</t>
  </si>
  <si>
    <t>GOAL</t>
  </si>
  <si>
    <t>ASSIST</t>
  </si>
  <si>
    <t>1st</t>
  </si>
  <si>
    <t>2nd</t>
  </si>
  <si>
    <t>G</t>
  </si>
  <si>
    <t>A</t>
  </si>
  <si>
    <t>1st</t>
  </si>
  <si>
    <t>2nd</t>
  </si>
  <si>
    <t>A</t>
  </si>
  <si>
    <t>GOAL/</t>
  </si>
  <si>
    <t>ＧＯＡＬ</t>
  </si>
  <si>
    <t>ＡＳＳＩＳＴ</t>
  </si>
  <si>
    <t>順位</t>
  </si>
  <si>
    <t>TOTAL</t>
  </si>
  <si>
    <t>AM</t>
  </si>
  <si>
    <t>PM</t>
  </si>
  <si>
    <t>3nd</t>
  </si>
  <si>
    <t>3rd</t>
  </si>
  <si>
    <t>4th</t>
  </si>
  <si>
    <t>39()</t>
  </si>
  <si>
    <t>Kagawa</t>
  </si>
  <si>
    <t>Kagawa</t>
  </si>
  <si>
    <t>Nijo</t>
  </si>
  <si>
    <t>Nijo</t>
  </si>
  <si>
    <t>Kurita</t>
  </si>
  <si>
    <t>Kurita</t>
  </si>
  <si>
    <t>Kanayama</t>
  </si>
  <si>
    <t>Kuwabara</t>
  </si>
  <si>
    <t>社外</t>
  </si>
  <si>
    <t>社内</t>
  </si>
  <si>
    <t>Saito</t>
  </si>
  <si>
    <t>Gouke</t>
  </si>
  <si>
    <t>Oku</t>
  </si>
  <si>
    <t>Kosugi</t>
  </si>
  <si>
    <t>GAME1</t>
  </si>
  <si>
    <t>GAME3</t>
  </si>
  <si>
    <t>Tokuno</t>
  </si>
  <si>
    <t>Real</t>
  </si>
  <si>
    <t>Yugo</t>
  </si>
  <si>
    <t>Juv</t>
  </si>
  <si>
    <t>-</t>
  </si>
  <si>
    <t>00</t>
  </si>
  <si>
    <r>
      <t>8/28 vs</t>
    </r>
    <r>
      <rPr>
        <sz val="11"/>
        <rFont val="ＭＳ Ｐゴシック"/>
        <family val="0"/>
      </rPr>
      <t>パルティ</t>
    </r>
  </si>
  <si>
    <t>Score</t>
  </si>
  <si>
    <t>Game</t>
  </si>
  <si>
    <t>Half Score</t>
  </si>
  <si>
    <t>Date</t>
  </si>
  <si>
    <r>
      <t>9/11 vs</t>
    </r>
    <r>
      <rPr>
        <sz val="11"/>
        <rFont val="ＭＳ Ｐゴシック"/>
        <family val="0"/>
      </rPr>
      <t>オフサイド</t>
    </r>
  </si>
  <si>
    <t>Y.Ikeda</t>
  </si>
  <si>
    <r>
      <t>9/24 vs</t>
    </r>
    <r>
      <rPr>
        <sz val="11"/>
        <rFont val="ＭＳ Ｐゴシック"/>
        <family val="0"/>
      </rPr>
      <t>バイラス</t>
    </r>
  </si>
  <si>
    <t>Uchikata</t>
  </si>
  <si>
    <t>1st</t>
  </si>
  <si>
    <t>2nd</t>
  </si>
  <si>
    <t>出席率順位</t>
  </si>
  <si>
    <t>VS</t>
  </si>
  <si>
    <r>
      <t xml:space="preserve"> </t>
    </r>
    <r>
      <rPr>
        <sz val="11"/>
        <rFont val="ＭＳ Ｐゴシック"/>
        <family val="0"/>
      </rPr>
      <t>シンテック</t>
    </r>
  </si>
  <si>
    <t>トレメン</t>
  </si>
  <si>
    <r>
      <t>Takagawa</t>
    </r>
    <r>
      <rPr>
        <sz val="11"/>
        <rFont val="ＭＳ Ｐゴシック"/>
        <family val="0"/>
      </rPr>
      <t>チーム</t>
    </r>
  </si>
  <si>
    <t>あんころーず</t>
  </si>
  <si>
    <t>Juv</t>
  </si>
  <si>
    <t>Yugo</t>
  </si>
  <si>
    <t>Real</t>
  </si>
  <si>
    <t>Name</t>
  </si>
  <si>
    <t>Ikeda</t>
  </si>
  <si>
    <t>○</t>
  </si>
  <si>
    <t>-</t>
  </si>
  <si>
    <t>Yasuda</t>
  </si>
  <si>
    <t>Ohya</t>
  </si>
  <si>
    <t>Uesugi</t>
  </si>
  <si>
    <t>Shinozuka</t>
  </si>
  <si>
    <t>Kohri</t>
  </si>
  <si>
    <t>Kagawa</t>
  </si>
  <si>
    <t>S.Ikeda</t>
  </si>
  <si>
    <t>Hara</t>
  </si>
  <si>
    <t>Kanayama</t>
  </si>
  <si>
    <t>マネージャー</t>
  </si>
  <si>
    <t>Asamoto</t>
  </si>
  <si>
    <t>Oku</t>
  </si>
  <si>
    <t>T.Nakagawa</t>
  </si>
  <si>
    <t>Amemiya</t>
  </si>
  <si>
    <t>Toramoto</t>
  </si>
  <si>
    <t>Saito</t>
  </si>
  <si>
    <t>Konishi</t>
  </si>
  <si>
    <t>Tochiori</t>
  </si>
  <si>
    <t>Ultra</t>
  </si>
  <si>
    <t>Matsutaira</t>
  </si>
  <si>
    <t>Tsuda</t>
  </si>
  <si>
    <t>Iwasaki</t>
  </si>
  <si>
    <t>Hayase</t>
  </si>
  <si>
    <t>Shiroshita</t>
  </si>
  <si>
    <t>K.Nakagawa</t>
  </si>
  <si>
    <t>Yamagami</t>
  </si>
  <si>
    <t>Hisaki</t>
  </si>
  <si>
    <t>Oda</t>
  </si>
  <si>
    <t>Tokuno</t>
  </si>
  <si>
    <t>00</t>
  </si>
  <si>
    <t>Shimizu</t>
  </si>
  <si>
    <t>Suzuki</t>
  </si>
  <si>
    <t>Ohnishi</t>
  </si>
  <si>
    <t>Seko</t>
  </si>
  <si>
    <t>Miyazawa</t>
  </si>
  <si>
    <t>Kabuta</t>
  </si>
  <si>
    <t>Miyashita</t>
  </si>
  <si>
    <t>Nijo</t>
  </si>
  <si>
    <t>Kurita</t>
  </si>
  <si>
    <t>Kuwabara</t>
  </si>
  <si>
    <t>Gouke</t>
  </si>
  <si>
    <t>Yamamoto</t>
  </si>
  <si>
    <t>Kosugi</t>
  </si>
  <si>
    <t>Yamagata</t>
  </si>
  <si>
    <t>Bannai</t>
  </si>
  <si>
    <t>Uchikata</t>
  </si>
  <si>
    <t>20(6)</t>
  </si>
  <si>
    <t>Okuwa</t>
  </si>
  <si>
    <t>24(24)</t>
  </si>
  <si>
    <t>Mae</t>
  </si>
  <si>
    <t>77(35)</t>
  </si>
  <si>
    <t>Yoshida</t>
  </si>
  <si>
    <t>5(25)</t>
  </si>
  <si>
    <t>Shibata</t>
  </si>
  <si>
    <t>7( )</t>
  </si>
  <si>
    <t>Todd</t>
  </si>
  <si>
    <t>11(20)</t>
  </si>
  <si>
    <t>23()</t>
  </si>
  <si>
    <t>25()</t>
  </si>
  <si>
    <t>Fujisawa</t>
  </si>
  <si>
    <t>(1)</t>
  </si>
  <si>
    <t>Abura</t>
  </si>
  <si>
    <t>(2)</t>
  </si>
  <si>
    <t>Yamada</t>
  </si>
  <si>
    <t>(3)</t>
  </si>
  <si>
    <t>Higashi</t>
  </si>
  <si>
    <t>(7)</t>
  </si>
  <si>
    <t>S.Okuhara</t>
  </si>
  <si>
    <t>(11)</t>
  </si>
  <si>
    <t>Muryoui</t>
  </si>
  <si>
    <t>(13)</t>
  </si>
  <si>
    <t>Matsuura</t>
  </si>
  <si>
    <t>(15)</t>
  </si>
  <si>
    <t>Yanagibashi</t>
  </si>
  <si>
    <t>(25)</t>
  </si>
  <si>
    <t>Tsurikawa</t>
  </si>
  <si>
    <t>Honda</t>
  </si>
  <si>
    <t>(27)</t>
  </si>
  <si>
    <t>Katahira</t>
  </si>
  <si>
    <t>(33)</t>
  </si>
  <si>
    <t>Yoneda</t>
  </si>
  <si>
    <t>(34)</t>
  </si>
  <si>
    <t>Nishimura</t>
  </si>
  <si>
    <t>(37)</t>
  </si>
  <si>
    <t>Iwahashi</t>
  </si>
  <si>
    <t>T.Minami</t>
  </si>
  <si>
    <t>Takagawa</t>
  </si>
  <si>
    <t>Watanabe</t>
  </si>
  <si>
    <t>Y.Okuhara</t>
  </si>
  <si>
    <t>Nakata</t>
  </si>
  <si>
    <t>Nakanishi</t>
  </si>
  <si>
    <t>Takamura</t>
  </si>
  <si>
    <t>Total</t>
  </si>
  <si>
    <t>ACMilan</t>
  </si>
  <si>
    <t>Juventusu</t>
  </si>
  <si>
    <t>Yugoslavia</t>
  </si>
  <si>
    <t>広島</t>
  </si>
  <si>
    <t>17</t>
  </si>
  <si>
    <t>07</t>
  </si>
  <si>
    <t>Saitoh</t>
  </si>
  <si>
    <t>Konishi</t>
  </si>
  <si>
    <t>Y.Ikeda</t>
  </si>
  <si>
    <t>Sakai</t>
  </si>
  <si>
    <t>Yamashita</t>
  </si>
  <si>
    <t>Gouke,Ikeda</t>
  </si>
  <si>
    <t>1得点有り</t>
  </si>
  <si>
    <t>未入力</t>
  </si>
  <si>
    <t>奈良</t>
  </si>
  <si>
    <t>中止</t>
  </si>
  <si>
    <t>Juv</t>
  </si>
  <si>
    <t>Yugo</t>
  </si>
  <si>
    <t>-</t>
  </si>
  <si>
    <t>Shinozuka</t>
  </si>
  <si>
    <t>Ikeda</t>
  </si>
  <si>
    <t>17</t>
  </si>
  <si>
    <t>07</t>
  </si>
  <si>
    <t>Sakai</t>
  </si>
  <si>
    <t>Yamashita</t>
  </si>
  <si>
    <t>-</t>
  </si>
  <si>
    <t>7( )</t>
  </si>
  <si>
    <t>Todd</t>
  </si>
  <si>
    <t>ACMilan</t>
  </si>
  <si>
    <t>Juventusu</t>
  </si>
  <si>
    <t>Yugoslavia</t>
  </si>
  <si>
    <t>Ishino</t>
  </si>
  <si>
    <t>A</t>
  </si>
  <si>
    <t>ＧＯＡＬ</t>
  </si>
  <si>
    <t>ＡＳＳＩＳＴ</t>
  </si>
  <si>
    <t>Gouke</t>
  </si>
  <si>
    <t>Nijo</t>
  </si>
  <si>
    <t>Kurita</t>
  </si>
  <si>
    <t>Koyama</t>
  </si>
  <si>
    <t>参加計</t>
  </si>
  <si>
    <t>Asamura</t>
  </si>
  <si>
    <t>Shu</t>
  </si>
  <si>
    <t>練習参加率</t>
  </si>
  <si>
    <t>参加率</t>
  </si>
  <si>
    <t>Kondo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</si>
</sst>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/d"/>
    <numFmt numFmtId="185" formatCode="0_ "/>
    <numFmt numFmtId="186" formatCode="0_);[Red]\(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4"/>
      <name val="ＭＳ Ｐゴシック"/>
      <family val="3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mediumGray">
        <fgColor indexed="42"/>
      </patternFill>
    </fill>
    <fill>
      <patternFill patternType="mediumGray">
        <fgColor indexed="4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56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7" fontId="0" fillId="0" borderId="0" xfId="15" applyNumberForma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56" fontId="0" fillId="0" borderId="0" xfId="0" applyNumberFormat="1" applyFill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56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2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56" fontId="0" fillId="2" borderId="0" xfId="0" applyNumberFormat="1" applyFont="1" applyFill="1" applyAlignment="1">
      <alignment/>
    </xf>
    <xf numFmtId="5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7" fontId="0" fillId="0" borderId="0" xfId="15" applyNumberFormat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/>
    </xf>
    <xf numFmtId="184" fontId="16" fillId="0" borderId="4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185" fontId="16" fillId="0" borderId="16" xfId="0" applyNumberFormat="1" applyFont="1" applyBorder="1" applyAlignment="1">
      <alignment/>
    </xf>
    <xf numFmtId="185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16" fillId="7" borderId="3" xfId="0" applyFont="1" applyFill="1" applyBorder="1" applyAlignment="1">
      <alignment/>
    </xf>
    <xf numFmtId="0" fontId="16" fillId="7" borderId="6" xfId="0" applyFont="1" applyFill="1" applyBorder="1" applyAlignment="1">
      <alignment horizontal="left"/>
    </xf>
    <xf numFmtId="0" fontId="16" fillId="7" borderId="7" xfId="0" applyFont="1" applyFill="1" applyBorder="1" applyAlignment="1">
      <alignment/>
    </xf>
    <xf numFmtId="0" fontId="16" fillId="7" borderId="8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left"/>
    </xf>
    <xf numFmtId="0" fontId="16" fillId="7" borderId="12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16" fillId="7" borderId="33" xfId="0" applyFont="1" applyFill="1" applyBorder="1" applyAlignment="1">
      <alignment horizontal="left"/>
    </xf>
    <xf numFmtId="0" fontId="16" fillId="7" borderId="18" xfId="0" applyFont="1" applyFill="1" applyBorder="1" applyAlignment="1">
      <alignment horizontal="left"/>
    </xf>
    <xf numFmtId="0" fontId="16" fillId="7" borderId="19" xfId="0" applyFont="1" applyFill="1" applyBorder="1" applyAlignment="1">
      <alignment horizontal="left"/>
    </xf>
    <xf numFmtId="0" fontId="16" fillId="7" borderId="20" xfId="0" applyFont="1" applyFill="1" applyBorder="1" applyAlignment="1">
      <alignment/>
    </xf>
    <xf numFmtId="184" fontId="16" fillId="7" borderId="4" xfId="0" applyNumberFormat="1" applyFont="1" applyFill="1" applyBorder="1" applyAlignment="1">
      <alignment horizontal="left"/>
    </xf>
    <xf numFmtId="0" fontId="16" fillId="7" borderId="4" xfId="0" applyFont="1" applyFill="1" applyBorder="1" applyAlignment="1">
      <alignment horizontal="left"/>
    </xf>
    <xf numFmtId="0" fontId="16" fillId="7" borderId="5" xfId="0" applyFont="1" applyFill="1" applyBorder="1" applyAlignment="1">
      <alignment horizontal="left"/>
    </xf>
    <xf numFmtId="0" fontId="16" fillId="7" borderId="34" xfId="0" applyFont="1" applyFill="1" applyBorder="1" applyAlignment="1">
      <alignment horizontal="left"/>
    </xf>
    <xf numFmtId="0" fontId="16" fillId="7" borderId="16" xfId="0" applyFont="1" applyFill="1" applyBorder="1" applyAlignment="1">
      <alignment horizontal="left"/>
    </xf>
    <xf numFmtId="0" fontId="16" fillId="7" borderId="35" xfId="0" applyFont="1" applyFill="1" applyBorder="1" applyAlignment="1">
      <alignment horizontal="left"/>
    </xf>
    <xf numFmtId="0" fontId="16" fillId="7" borderId="36" xfId="0" applyFont="1" applyFill="1" applyBorder="1" applyAlignment="1">
      <alignment horizontal="left"/>
    </xf>
    <xf numFmtId="0" fontId="16" fillId="8" borderId="10" xfId="0" applyFont="1" applyFill="1" applyBorder="1" applyAlignment="1">
      <alignment/>
    </xf>
    <xf numFmtId="0" fontId="16" fillId="8" borderId="37" xfId="0" applyFont="1" applyFill="1" applyBorder="1" applyAlignment="1">
      <alignment/>
    </xf>
    <xf numFmtId="0" fontId="16" fillId="7" borderId="38" xfId="0" applyFont="1" applyFill="1" applyBorder="1" applyAlignment="1">
      <alignment/>
    </xf>
    <xf numFmtId="0" fontId="16" fillId="7" borderId="39" xfId="0" applyFont="1" applyFill="1" applyBorder="1" applyAlignment="1">
      <alignment horizontal="left"/>
    </xf>
    <xf numFmtId="0" fontId="16" fillId="7" borderId="40" xfId="0" applyFont="1" applyFill="1" applyBorder="1" applyAlignment="1">
      <alignment horizontal="left"/>
    </xf>
    <xf numFmtId="0" fontId="16" fillId="7" borderId="41" xfId="0" applyFont="1" applyFill="1" applyBorder="1" applyAlignment="1">
      <alignment horizontal="left"/>
    </xf>
    <xf numFmtId="0" fontId="16" fillId="0" borderId="42" xfId="0" applyFont="1" applyBorder="1" applyAlignment="1">
      <alignment/>
    </xf>
    <xf numFmtId="0" fontId="16" fillId="9" borderId="37" xfId="0" applyFont="1" applyFill="1" applyBorder="1" applyAlignment="1">
      <alignment/>
    </xf>
    <xf numFmtId="0" fontId="16" fillId="9" borderId="11" xfId="0" applyFont="1" applyFill="1" applyBorder="1" applyAlignment="1">
      <alignment/>
    </xf>
    <xf numFmtId="0" fontId="16" fillId="9" borderId="9" xfId="0" applyFont="1" applyFill="1" applyBorder="1" applyAlignment="1">
      <alignment horizontal="left"/>
    </xf>
    <xf numFmtId="0" fontId="16" fillId="7" borderId="31" xfId="0" applyFont="1" applyFill="1" applyBorder="1" applyAlignment="1">
      <alignment horizontal="left"/>
    </xf>
    <xf numFmtId="0" fontId="16" fillId="7" borderId="43" xfId="0" applyFont="1" applyFill="1" applyBorder="1" applyAlignment="1">
      <alignment horizontal="left"/>
    </xf>
    <xf numFmtId="0" fontId="16" fillId="7" borderId="44" xfId="0" applyFont="1" applyFill="1" applyBorder="1" applyAlignment="1">
      <alignment horizontal="left"/>
    </xf>
    <xf numFmtId="0" fontId="16" fillId="7" borderId="17" xfId="0" applyFont="1" applyFill="1" applyBorder="1" applyAlignment="1">
      <alignment horizontal="left"/>
    </xf>
    <xf numFmtId="0" fontId="16" fillId="0" borderId="45" xfId="0" applyFont="1" applyBorder="1" applyAlignment="1">
      <alignment/>
    </xf>
    <xf numFmtId="0" fontId="0" fillId="0" borderId="0" xfId="0" applyFill="1" applyBorder="1" applyAlignment="1">
      <alignment/>
    </xf>
    <xf numFmtId="0" fontId="0" fillId="7" borderId="46" xfId="0" applyFill="1" applyBorder="1" applyAlignment="1">
      <alignment/>
    </xf>
    <xf numFmtId="0" fontId="16" fillId="7" borderId="47" xfId="0" applyFont="1" applyFill="1" applyBorder="1" applyAlignment="1">
      <alignment/>
    </xf>
    <xf numFmtId="0" fontId="16" fillId="7" borderId="48" xfId="0" applyFont="1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0" xfId="0" applyFill="1" applyBorder="1" applyAlignment="1">
      <alignment/>
    </xf>
    <xf numFmtId="0" fontId="16" fillId="0" borderId="51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2" xfId="0" applyFont="1" applyBorder="1" applyAlignment="1">
      <alignment/>
    </xf>
    <xf numFmtId="0" fontId="0" fillId="9" borderId="49" xfId="0" applyFill="1" applyBorder="1" applyAlignment="1">
      <alignment/>
    </xf>
    <xf numFmtId="0" fontId="0" fillId="9" borderId="53" xfId="0" applyFill="1" applyBorder="1" applyAlignment="1">
      <alignment/>
    </xf>
    <xf numFmtId="0" fontId="16" fillId="0" borderId="54" xfId="0" applyFont="1" applyBorder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16" fillId="7" borderId="11" xfId="0" applyFont="1" applyFill="1" applyBorder="1" applyAlignment="1">
      <alignment horizontal="left"/>
    </xf>
    <xf numFmtId="0" fontId="16" fillId="0" borderId="37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8" borderId="55" xfId="0" applyFont="1" applyFill="1" applyBorder="1" applyAlignment="1">
      <alignment horizontal="left"/>
    </xf>
    <xf numFmtId="0" fontId="16" fillId="0" borderId="33" xfId="0" applyFont="1" applyBorder="1" applyAlignment="1">
      <alignment/>
    </xf>
    <xf numFmtId="0" fontId="0" fillId="0" borderId="0" xfId="0" applyFill="1" applyAlignment="1">
      <alignment horizontal="left"/>
    </xf>
    <xf numFmtId="184" fontId="16" fillId="7" borderId="56" xfId="0" applyNumberFormat="1" applyFont="1" applyFill="1" applyBorder="1" applyAlignment="1">
      <alignment horizontal="left"/>
    </xf>
    <xf numFmtId="0" fontId="16" fillId="7" borderId="51" xfId="0" applyFont="1" applyFill="1" applyBorder="1" applyAlignment="1">
      <alignment horizontal="left"/>
    </xf>
    <xf numFmtId="0" fontId="16" fillId="9" borderId="57" xfId="0" applyFont="1" applyFill="1" applyBorder="1" applyAlignment="1">
      <alignment/>
    </xf>
    <xf numFmtId="0" fontId="16" fillId="8" borderId="5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0" fillId="10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84" fontId="16" fillId="7" borderId="58" xfId="0" applyNumberFormat="1" applyFont="1" applyFill="1" applyBorder="1" applyAlignment="1">
      <alignment horizontal="left"/>
    </xf>
    <xf numFmtId="0" fontId="16" fillId="7" borderId="58" xfId="0" applyFont="1" applyFill="1" applyBorder="1" applyAlignment="1">
      <alignment horizontal="left"/>
    </xf>
    <xf numFmtId="0" fontId="16" fillId="7" borderId="14" xfId="0" applyFont="1" applyFill="1" applyBorder="1" applyAlignment="1">
      <alignment horizontal="left"/>
    </xf>
    <xf numFmtId="0" fontId="16" fillId="7" borderId="59" xfId="0" applyFont="1" applyFill="1" applyBorder="1" applyAlignment="1">
      <alignment horizontal="left"/>
    </xf>
    <xf numFmtId="0" fontId="16" fillId="7" borderId="15" xfId="0" applyFont="1" applyFill="1" applyBorder="1" applyAlignment="1">
      <alignment horizontal="left"/>
    </xf>
    <xf numFmtId="184" fontId="16" fillId="7" borderId="39" xfId="0" applyNumberFormat="1" applyFont="1" applyFill="1" applyBorder="1" applyAlignment="1">
      <alignment horizontal="left"/>
    </xf>
    <xf numFmtId="0" fontId="16" fillId="7" borderId="60" xfId="0" applyFont="1" applyFill="1" applyBorder="1" applyAlignment="1">
      <alignment horizontal="left"/>
    </xf>
    <xf numFmtId="0" fontId="16" fillId="7" borderId="61" xfId="0" applyFont="1" applyFill="1" applyBorder="1" applyAlignment="1">
      <alignment/>
    </xf>
    <xf numFmtId="186" fontId="16" fillId="7" borderId="39" xfId="0" applyNumberFormat="1" applyFont="1" applyFill="1" applyBorder="1" applyAlignment="1">
      <alignment horizontal="left"/>
    </xf>
    <xf numFmtId="0" fontId="16" fillId="7" borderId="61" xfId="0" applyFont="1" applyFill="1" applyBorder="1" applyAlignment="1">
      <alignment horizontal="left"/>
    </xf>
    <xf numFmtId="186" fontId="16" fillId="7" borderId="16" xfId="0" applyNumberFormat="1" applyFont="1" applyFill="1" applyBorder="1" applyAlignment="1">
      <alignment horizontal="left"/>
    </xf>
    <xf numFmtId="0" fontId="16" fillId="0" borderId="62" xfId="0" applyFont="1" applyBorder="1" applyAlignment="1">
      <alignment/>
    </xf>
    <xf numFmtId="0" fontId="16" fillId="0" borderId="62" xfId="0" applyFont="1" applyFill="1" applyBorder="1" applyAlignment="1">
      <alignment/>
    </xf>
    <xf numFmtId="177" fontId="4" fillId="4" borderId="0" xfId="0" applyNumberFormat="1" applyFont="1" applyFill="1" applyBorder="1" applyAlignment="1">
      <alignment/>
    </xf>
    <xf numFmtId="186" fontId="16" fillId="7" borderId="33" xfId="0" applyNumberFormat="1" applyFont="1" applyFill="1" applyBorder="1" applyAlignment="1">
      <alignment horizontal="left"/>
    </xf>
    <xf numFmtId="184" fontId="0" fillId="7" borderId="39" xfId="0" applyNumberFormat="1" applyFill="1" applyBorder="1" applyAlignment="1">
      <alignment horizontal="left"/>
    </xf>
    <xf numFmtId="184" fontId="16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20" fillId="10" borderId="14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Font="1" applyFill="1" applyBorder="1" applyAlignment="1">
      <alignment/>
    </xf>
    <xf numFmtId="14" fontId="0" fillId="0" borderId="59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" borderId="17" xfId="0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Fill="1" applyBorder="1" applyAlignment="1">
      <alignment horizontal="left"/>
    </xf>
    <xf numFmtId="0" fontId="0" fillId="0" borderId="6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184" fontId="16" fillId="7" borderId="43" xfId="0" applyNumberFormat="1" applyFont="1" applyFill="1" applyBorder="1" applyAlignment="1">
      <alignment horizontal="left"/>
    </xf>
    <xf numFmtId="184" fontId="16" fillId="7" borderId="59" xfId="0" applyNumberFormat="1" applyFont="1" applyFill="1" applyBorder="1" applyAlignment="1">
      <alignment horizontal="left"/>
    </xf>
    <xf numFmtId="56" fontId="0" fillId="0" borderId="0" xfId="0" applyNumberFormat="1" applyFont="1" applyAlignment="1">
      <alignment/>
    </xf>
    <xf numFmtId="0" fontId="0" fillId="0" borderId="16" xfId="0" applyFill="1" applyBorder="1" applyAlignment="1">
      <alignment horizontal="right"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409575</xdr:colOff>
      <xdr:row>90</xdr:row>
      <xdr:rowOff>28575</xdr:rowOff>
    </xdr:from>
    <xdr:ext cx="4191000" cy="542925"/>
    <xdr:sp>
      <xdr:nvSpPr>
        <xdr:cNvPr id="1" name="TextBox 1"/>
        <xdr:cNvSpPr txBox="1">
          <a:spLocks noChangeArrowheads="1"/>
        </xdr:cNvSpPr>
      </xdr:nvSpPr>
      <xdr:spPr>
        <a:xfrm>
          <a:off x="29822775" y="15459075"/>
          <a:ext cx="419100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皆さん出席率は年間30%キープを目指しましょう！
（特に社内の人）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409575</xdr:colOff>
      <xdr:row>85</xdr:row>
      <xdr:rowOff>28575</xdr:rowOff>
    </xdr:from>
    <xdr:ext cx="4191000" cy="533400"/>
    <xdr:sp>
      <xdr:nvSpPr>
        <xdr:cNvPr id="1" name="TextBox 1"/>
        <xdr:cNvSpPr txBox="1">
          <a:spLocks noChangeArrowheads="1"/>
        </xdr:cNvSpPr>
      </xdr:nvSpPr>
      <xdr:spPr>
        <a:xfrm>
          <a:off x="39147750" y="14601825"/>
          <a:ext cx="41910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皆さん出席率は年間30%キープを目指しましょう！
（特に社内の人）</a:t>
          </a:r>
        </a:p>
      </xdr:txBody>
    </xdr:sp>
    <xdr:clientData/>
  </xdr:oneCellAnchor>
  <xdr:twoCellAnchor>
    <xdr:from>
      <xdr:col>2</xdr:col>
      <xdr:colOff>257175</xdr:colOff>
      <xdr:row>77</xdr:row>
      <xdr:rowOff>66675</xdr:rowOff>
    </xdr:from>
    <xdr:to>
      <xdr:col>2</xdr:col>
      <xdr:colOff>257175</xdr:colOff>
      <xdr:row>82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876425" y="132683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409575</xdr:colOff>
      <xdr:row>83</xdr:row>
      <xdr:rowOff>28575</xdr:rowOff>
    </xdr:from>
    <xdr:ext cx="4191000" cy="533400"/>
    <xdr:sp>
      <xdr:nvSpPr>
        <xdr:cNvPr id="1" name="TextBox 1"/>
        <xdr:cNvSpPr txBox="1">
          <a:spLocks noChangeArrowheads="1"/>
        </xdr:cNvSpPr>
      </xdr:nvSpPr>
      <xdr:spPr>
        <a:xfrm>
          <a:off x="45634275" y="14258925"/>
          <a:ext cx="41910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皆さん出席率は年間30%キープを目指しましょう！
（特に社内の人）</a:t>
          </a:r>
        </a:p>
      </xdr:txBody>
    </xdr:sp>
    <xdr:clientData/>
  </xdr:oneCellAnchor>
  <xdr:twoCellAnchor>
    <xdr:from>
      <xdr:col>2</xdr:col>
      <xdr:colOff>257175</xdr:colOff>
      <xdr:row>75</xdr:row>
      <xdr:rowOff>66675</xdr:rowOff>
    </xdr:from>
    <xdr:to>
      <xdr:col>2</xdr:col>
      <xdr:colOff>257175</xdr:colOff>
      <xdr:row>80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876425" y="129254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409575</xdr:colOff>
      <xdr:row>71</xdr:row>
      <xdr:rowOff>28575</xdr:rowOff>
    </xdr:from>
    <xdr:ext cx="4191000" cy="533400"/>
    <xdr:sp>
      <xdr:nvSpPr>
        <xdr:cNvPr id="1" name="TextBox 1"/>
        <xdr:cNvSpPr txBox="1">
          <a:spLocks noChangeArrowheads="1"/>
        </xdr:cNvSpPr>
      </xdr:nvSpPr>
      <xdr:spPr>
        <a:xfrm>
          <a:off x="35766375" y="12201525"/>
          <a:ext cx="41910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皆さん出席率は年間30%キープを目指しましょう！
（特に社内の人）</a:t>
          </a:r>
        </a:p>
      </xdr:txBody>
    </xdr:sp>
    <xdr:clientData/>
  </xdr:oneCellAnchor>
  <xdr:twoCellAnchor>
    <xdr:from>
      <xdr:col>0</xdr:col>
      <xdr:colOff>257175</xdr:colOff>
      <xdr:row>63</xdr:row>
      <xdr:rowOff>66675</xdr:rowOff>
    </xdr:from>
    <xdr:to>
      <xdr:col>0</xdr:col>
      <xdr:colOff>257175</xdr:colOff>
      <xdr:row>68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57175" y="108680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219075</xdr:colOff>
      <xdr:row>58</xdr:row>
      <xdr:rowOff>47625</xdr:rowOff>
    </xdr:from>
    <xdr:ext cx="4191000" cy="533400"/>
    <xdr:sp>
      <xdr:nvSpPr>
        <xdr:cNvPr id="1" name="TextBox 1"/>
        <xdr:cNvSpPr txBox="1">
          <a:spLocks noChangeArrowheads="1"/>
        </xdr:cNvSpPr>
      </xdr:nvSpPr>
      <xdr:spPr>
        <a:xfrm>
          <a:off x="31251525" y="9991725"/>
          <a:ext cx="41910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皆さん出席率は年間15%キープを目指しましょう！
（特に社内の人）</a:t>
          </a:r>
        </a:p>
      </xdr:txBody>
    </xdr:sp>
    <xdr:clientData/>
  </xdr:oneCellAnchor>
  <xdr:twoCellAnchor>
    <xdr:from>
      <xdr:col>0</xdr:col>
      <xdr:colOff>257175</xdr:colOff>
      <xdr:row>53</xdr:row>
      <xdr:rowOff>66675</xdr:rowOff>
    </xdr:from>
    <xdr:to>
      <xdr:col>0</xdr:col>
      <xdr:colOff>257175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57175" y="91535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219075</xdr:colOff>
      <xdr:row>49</xdr:row>
      <xdr:rowOff>47625</xdr:rowOff>
    </xdr:from>
    <xdr:ext cx="4191000" cy="533400"/>
    <xdr:sp>
      <xdr:nvSpPr>
        <xdr:cNvPr id="1" name="TextBox 1"/>
        <xdr:cNvSpPr txBox="1">
          <a:spLocks noChangeArrowheads="1"/>
        </xdr:cNvSpPr>
      </xdr:nvSpPr>
      <xdr:spPr>
        <a:xfrm>
          <a:off x="41919525" y="8448675"/>
          <a:ext cx="41910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皆さん出席率は年間15%キープを目指しましょう！
（特に社内の人）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0"/>
  <sheetViews>
    <sheetView showGridLines="0" zoomScale="70" zoomScaleNormal="70" workbookViewId="0" topLeftCell="A1">
      <pane xSplit="2" ySplit="6" topLeftCell="K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17" sqref="AI17"/>
    </sheetView>
  </sheetViews>
  <sheetFormatPr defaultColWidth="9.00390625" defaultRowHeight="13.5"/>
  <cols>
    <col min="1" max="1" width="11.00390625" style="105" customWidth="1"/>
    <col min="2" max="2" width="15.00390625" style="72" customWidth="1"/>
    <col min="3" max="26" width="5.25390625" style="72" customWidth="1"/>
    <col min="27" max="27" width="6.125" style="72" customWidth="1"/>
    <col min="28" max="30" width="5.25390625" style="72" customWidth="1"/>
    <col min="31" max="32" width="7.375" style="72" customWidth="1"/>
    <col min="33" max="33" width="12.50390625" style="72" bestFit="1" customWidth="1"/>
    <col min="34" max="34" width="12.50390625" style="72" customWidth="1"/>
    <col min="35" max="35" width="8.875" style="72" customWidth="1"/>
    <col min="36" max="36" width="10.75390625" style="72" customWidth="1"/>
    <col min="37" max="37" width="3.75390625" style="72" bestFit="1" customWidth="1"/>
    <col min="38" max="38" width="10.875" style="72" customWidth="1"/>
    <col min="39" max="39" width="2.75390625" style="72" bestFit="1" customWidth="1"/>
    <col min="40" max="40" width="4.25390625" style="72" customWidth="1"/>
    <col min="41" max="41" width="13.125" style="72" customWidth="1"/>
    <col min="42" max="42" width="4.25390625" style="72" customWidth="1"/>
    <col min="43" max="43" width="13.125" style="72" customWidth="1"/>
    <col min="44" max="44" width="4.25390625" style="72" customWidth="1"/>
    <col min="45" max="45" width="13.125" style="72" customWidth="1"/>
    <col min="46" max="46" width="3.75390625" style="72" customWidth="1"/>
    <col min="47" max="47" width="12.50390625" style="72" customWidth="1"/>
    <col min="48" max="16384" width="9.00390625" style="72" customWidth="1"/>
  </cols>
  <sheetData>
    <row r="1" spans="1:48" ht="14.25">
      <c r="A1" s="124"/>
      <c r="B1" s="125" t="s">
        <v>392</v>
      </c>
      <c r="C1" s="136">
        <v>38815</v>
      </c>
      <c r="D1" s="136"/>
      <c r="E1" s="137"/>
      <c r="F1" s="153"/>
      <c r="G1" s="136">
        <v>39194</v>
      </c>
      <c r="H1" s="136"/>
      <c r="I1" s="137"/>
      <c r="J1" s="153"/>
      <c r="K1" s="136">
        <v>39228</v>
      </c>
      <c r="L1" s="136"/>
      <c r="M1" s="137"/>
      <c r="N1" s="153"/>
      <c r="O1" s="136">
        <v>39264</v>
      </c>
      <c r="P1" s="136"/>
      <c r="Q1" s="137"/>
      <c r="R1" s="153"/>
      <c r="S1" s="136">
        <v>39271</v>
      </c>
      <c r="T1" s="136"/>
      <c r="U1" s="137"/>
      <c r="V1" s="153"/>
      <c r="W1" s="136">
        <v>39292</v>
      </c>
      <c r="X1" s="136"/>
      <c r="Y1" s="137"/>
      <c r="Z1" s="153"/>
      <c r="AA1" s="136">
        <v>39383</v>
      </c>
      <c r="AB1" s="136"/>
      <c r="AC1" s="137"/>
      <c r="AD1" s="153"/>
      <c r="AE1" s="148">
        <v>2007</v>
      </c>
      <c r="AF1" s="145"/>
      <c r="AG1" s="108"/>
      <c r="AH1" s="108"/>
      <c r="AI1" s="158"/>
      <c r="AJ1" s="158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92"/>
    </row>
    <row r="2" spans="1:48" ht="14.25">
      <c r="A2" s="126"/>
      <c r="B2" s="127" t="s">
        <v>400</v>
      </c>
      <c r="C2" s="188"/>
      <c r="D2" s="188"/>
      <c r="E2" s="189"/>
      <c r="F2" s="190"/>
      <c r="G2" s="188"/>
      <c r="H2" s="188"/>
      <c r="I2" s="189"/>
      <c r="J2" s="190"/>
      <c r="K2" s="188"/>
      <c r="L2" s="188"/>
      <c r="M2" s="189"/>
      <c r="N2" s="190"/>
      <c r="O2" s="188"/>
      <c r="P2" s="188"/>
      <c r="Q2" s="189"/>
      <c r="R2" s="190"/>
      <c r="S2" s="188"/>
      <c r="T2" s="188"/>
      <c r="U2" s="189"/>
      <c r="V2" s="190"/>
      <c r="W2" s="188"/>
      <c r="X2" s="188"/>
      <c r="Y2" s="189"/>
      <c r="Z2" s="190"/>
      <c r="AA2" s="188"/>
      <c r="AB2" s="188"/>
      <c r="AC2" s="189"/>
      <c r="AD2" s="190"/>
      <c r="AE2" s="194"/>
      <c r="AF2" s="195"/>
      <c r="AG2" s="108"/>
      <c r="AH2" s="108"/>
      <c r="AI2" s="158"/>
      <c r="AJ2" s="158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92"/>
    </row>
    <row r="3" spans="1:48" ht="14.25">
      <c r="A3" s="126"/>
      <c r="B3" s="127" t="s">
        <v>389</v>
      </c>
      <c r="C3" s="188"/>
      <c r="D3" s="188"/>
      <c r="E3" s="189"/>
      <c r="F3" s="190"/>
      <c r="G3" s="188"/>
      <c r="H3" s="188"/>
      <c r="I3" s="189"/>
      <c r="J3" s="190"/>
      <c r="K3" s="188"/>
      <c r="L3" s="188"/>
      <c r="M3" s="189"/>
      <c r="N3" s="190"/>
      <c r="O3" s="188"/>
      <c r="P3" s="188"/>
      <c r="Q3" s="189"/>
      <c r="R3" s="190"/>
      <c r="S3" s="188"/>
      <c r="T3" s="188"/>
      <c r="U3" s="189"/>
      <c r="V3" s="190"/>
      <c r="W3" s="188"/>
      <c r="X3" s="188"/>
      <c r="Y3" s="189"/>
      <c r="Z3" s="190"/>
      <c r="AA3" s="188"/>
      <c r="AB3" s="188"/>
      <c r="AC3" s="189"/>
      <c r="AD3" s="190"/>
      <c r="AE3" s="194"/>
      <c r="AF3" s="195"/>
      <c r="AG3" s="108"/>
      <c r="AH3" s="108"/>
      <c r="AI3" s="158"/>
      <c r="AJ3" s="158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92"/>
    </row>
    <row r="4" spans="1:48" ht="14.25">
      <c r="A4" s="126"/>
      <c r="B4" s="127" t="s">
        <v>390</v>
      </c>
      <c r="C4" s="139" t="s">
        <v>397</v>
      </c>
      <c r="D4" s="140"/>
      <c r="E4" s="141" t="s">
        <v>398</v>
      </c>
      <c r="F4" s="140"/>
      <c r="G4" s="139" t="s">
        <v>397</v>
      </c>
      <c r="H4" s="140"/>
      <c r="I4" s="141" t="s">
        <v>398</v>
      </c>
      <c r="J4" s="140"/>
      <c r="K4" s="139" t="s">
        <v>397</v>
      </c>
      <c r="L4" s="140"/>
      <c r="M4" s="141" t="s">
        <v>398</v>
      </c>
      <c r="N4" s="140"/>
      <c r="O4" s="139" t="s">
        <v>397</v>
      </c>
      <c r="P4" s="140"/>
      <c r="Q4" s="141" t="s">
        <v>398</v>
      </c>
      <c r="R4" s="140"/>
      <c r="S4" s="139" t="s">
        <v>397</v>
      </c>
      <c r="T4" s="140"/>
      <c r="U4" s="141" t="s">
        <v>398</v>
      </c>
      <c r="V4" s="140"/>
      <c r="W4" s="139" t="s">
        <v>397</v>
      </c>
      <c r="X4" s="140"/>
      <c r="Y4" s="141" t="s">
        <v>398</v>
      </c>
      <c r="Z4" s="140"/>
      <c r="AA4" s="139" t="s">
        <v>397</v>
      </c>
      <c r="AB4" s="140"/>
      <c r="AC4" s="141" t="s">
        <v>398</v>
      </c>
      <c r="AD4" s="140"/>
      <c r="AE4" s="194"/>
      <c r="AF4" s="197"/>
      <c r="AG4" s="123"/>
      <c r="AH4" s="123"/>
      <c r="AI4" s="158"/>
      <c r="AJ4" s="158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92"/>
    </row>
    <row r="5" spans="1:48" ht="14.25">
      <c r="A5" s="126"/>
      <c r="B5" s="127" t="s">
        <v>391</v>
      </c>
      <c r="C5" s="188"/>
      <c r="D5" s="188"/>
      <c r="E5" s="189"/>
      <c r="F5" s="190"/>
      <c r="G5" s="188"/>
      <c r="H5" s="188"/>
      <c r="I5" s="189"/>
      <c r="J5" s="190"/>
      <c r="K5" s="188"/>
      <c r="L5" s="188"/>
      <c r="M5" s="189"/>
      <c r="N5" s="190"/>
      <c r="O5" s="188"/>
      <c r="P5" s="188"/>
      <c r="Q5" s="189"/>
      <c r="R5" s="190"/>
      <c r="S5" s="188"/>
      <c r="T5" s="188"/>
      <c r="U5" s="189"/>
      <c r="V5" s="190"/>
      <c r="W5" s="188"/>
      <c r="X5" s="188"/>
      <c r="Y5" s="189"/>
      <c r="Z5" s="190"/>
      <c r="AA5" s="188"/>
      <c r="AB5" s="188"/>
      <c r="AC5" s="189"/>
      <c r="AD5" s="190"/>
      <c r="AE5" s="146" t="s">
        <v>359</v>
      </c>
      <c r="AF5" s="195"/>
      <c r="AG5" s="108"/>
      <c r="AH5" s="108"/>
      <c r="AI5" s="158"/>
      <c r="AJ5" s="158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92"/>
    </row>
    <row r="6" spans="1:48" ht="15" thickBot="1">
      <c r="A6" s="128"/>
      <c r="B6" s="129" t="str">
        <f>'2005出席'!D1</f>
        <v>Name</v>
      </c>
      <c r="C6" s="143" t="s">
        <v>343</v>
      </c>
      <c r="D6" s="150" t="s">
        <v>537</v>
      </c>
      <c r="E6" s="144" t="s">
        <v>343</v>
      </c>
      <c r="F6" s="150" t="s">
        <v>537</v>
      </c>
      <c r="G6" s="143" t="s">
        <v>343</v>
      </c>
      <c r="H6" s="150" t="s">
        <v>537</v>
      </c>
      <c r="I6" s="144" t="s">
        <v>343</v>
      </c>
      <c r="J6" s="150" t="s">
        <v>537</v>
      </c>
      <c r="K6" s="143" t="s">
        <v>343</v>
      </c>
      <c r="L6" s="150" t="s">
        <v>537</v>
      </c>
      <c r="M6" s="144" t="s">
        <v>343</v>
      </c>
      <c r="N6" s="150" t="s">
        <v>537</v>
      </c>
      <c r="O6" s="143" t="s">
        <v>343</v>
      </c>
      <c r="P6" s="150" t="s">
        <v>537</v>
      </c>
      <c r="Q6" s="144" t="s">
        <v>343</v>
      </c>
      <c r="R6" s="150" t="s">
        <v>537</v>
      </c>
      <c r="S6" s="143" t="s">
        <v>343</v>
      </c>
      <c r="T6" s="150" t="s">
        <v>537</v>
      </c>
      <c r="U6" s="144" t="s">
        <v>343</v>
      </c>
      <c r="V6" s="150" t="s">
        <v>537</v>
      </c>
      <c r="W6" s="143" t="s">
        <v>343</v>
      </c>
      <c r="X6" s="150" t="s">
        <v>537</v>
      </c>
      <c r="Y6" s="144" t="s">
        <v>343</v>
      </c>
      <c r="Z6" s="150" t="s">
        <v>537</v>
      </c>
      <c r="AA6" s="143" t="s">
        <v>343</v>
      </c>
      <c r="AB6" s="150" t="s">
        <v>537</v>
      </c>
      <c r="AC6" s="144" t="s">
        <v>343</v>
      </c>
      <c r="AD6" s="150" t="s">
        <v>537</v>
      </c>
      <c r="AE6" s="175" t="s">
        <v>346</v>
      </c>
      <c r="AF6" s="152" t="s">
        <v>347</v>
      </c>
      <c r="AG6" s="123"/>
      <c r="AH6" s="123"/>
      <c r="AI6" s="158"/>
      <c r="AJ6" s="158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92"/>
    </row>
    <row r="7" spans="1:39" ht="14.25">
      <c r="A7" s="132"/>
      <c r="B7" s="133" t="str">
        <f>'2005出席'!D15</f>
        <v>Amemiya</v>
      </c>
      <c r="C7" s="88"/>
      <c r="D7" s="86"/>
      <c r="E7" s="86"/>
      <c r="F7" s="86"/>
      <c r="G7" s="88"/>
      <c r="H7" s="86"/>
      <c r="I7" s="86">
        <v>1</v>
      </c>
      <c r="J7" s="86"/>
      <c r="K7" s="88"/>
      <c r="L7" s="86"/>
      <c r="M7" s="86">
        <v>1</v>
      </c>
      <c r="N7" s="86"/>
      <c r="O7" s="88"/>
      <c r="P7" s="86"/>
      <c r="Q7" s="86">
        <v>1</v>
      </c>
      <c r="R7" s="86"/>
      <c r="S7" s="88"/>
      <c r="T7" s="86"/>
      <c r="U7" s="86"/>
      <c r="V7" s="86"/>
      <c r="W7" s="88"/>
      <c r="X7" s="86"/>
      <c r="Y7" s="86"/>
      <c r="Z7" s="86"/>
      <c r="AA7" s="88"/>
      <c r="AB7" s="86"/>
      <c r="AC7" s="86"/>
      <c r="AD7" s="86"/>
      <c r="AE7" s="176">
        <f>SUMIF($C$6:$AD$6,"G",$C7:$AD7)</f>
        <v>3</v>
      </c>
      <c r="AF7" s="87">
        <f>SUMIF($C$6:$AD$6,"A",$C7:$AD7)</f>
        <v>0</v>
      </c>
      <c r="AG7" s="108" t="str">
        <f>B7</f>
        <v>Amemiya</v>
      </c>
      <c r="AH7" s="204"/>
      <c r="AI7" s="159" t="s">
        <v>358</v>
      </c>
      <c r="AJ7" s="162" t="s">
        <v>538</v>
      </c>
      <c r="AK7" s="163"/>
      <c r="AL7" s="167" t="s">
        <v>539</v>
      </c>
      <c r="AM7" s="168"/>
    </row>
    <row r="8" spans="1:39" ht="14.25">
      <c r="A8" s="132"/>
      <c r="B8" s="133" t="str">
        <f>'2005出席'!D2</f>
        <v>Y.Ikeda</v>
      </c>
      <c r="C8" s="84"/>
      <c r="D8" s="86">
        <v>1</v>
      </c>
      <c r="E8" s="86"/>
      <c r="F8" s="86"/>
      <c r="G8" s="84"/>
      <c r="H8" s="86"/>
      <c r="I8" s="86"/>
      <c r="J8" s="86"/>
      <c r="K8" s="84"/>
      <c r="L8" s="86"/>
      <c r="M8" s="86"/>
      <c r="N8" s="86"/>
      <c r="O8" s="84"/>
      <c r="P8" s="86"/>
      <c r="Q8" s="86"/>
      <c r="R8" s="86"/>
      <c r="S8" s="84"/>
      <c r="T8" s="86"/>
      <c r="U8" s="86"/>
      <c r="V8" s="86">
        <v>1</v>
      </c>
      <c r="W8" s="84"/>
      <c r="X8" s="86"/>
      <c r="Y8" s="86"/>
      <c r="Z8" s="86"/>
      <c r="AA8" s="84"/>
      <c r="AB8" s="86"/>
      <c r="AC8" s="86"/>
      <c r="AD8" s="86"/>
      <c r="AE8" s="176">
        <f aca="true" t="shared" si="0" ref="AE8:AE71">SUMIF($C$6:$AD$6,"G",$C8:$AD8)</f>
        <v>0</v>
      </c>
      <c r="AF8" s="87">
        <f aca="true" t="shared" si="1" ref="AF8:AF71">SUMIF($C$6:$AD$6,"A",$C8:$AD8)</f>
        <v>2</v>
      </c>
      <c r="AG8" s="108" t="str">
        <f>B8</f>
        <v>Y.Ikeda</v>
      </c>
      <c r="AH8" s="204"/>
      <c r="AI8" s="160">
        <v>1</v>
      </c>
      <c r="AJ8" s="164" t="str">
        <f>IF(AK8=0,"",VLOOKUP(AK8,$AE:$AG,3,0))</f>
        <v>Amemiya</v>
      </c>
      <c r="AK8" s="165">
        <f>LARGE($AE$7:$AE74,$AI8)</f>
        <v>3</v>
      </c>
      <c r="AL8" s="164" t="str">
        <f>IF(AM8=0,"",VLOOKUP(AM8,$AF:$AG,2,0))</f>
        <v>Y.Ikeda</v>
      </c>
      <c r="AM8" s="169">
        <f>LARGE($AF$7:$AF74,$AI8)</f>
        <v>2</v>
      </c>
    </row>
    <row r="9" spans="1:39" s="92" customFormat="1" ht="14.25">
      <c r="A9" s="132"/>
      <c r="B9" s="133" t="str">
        <f>'2005出席'!D4</f>
        <v>Ohya</v>
      </c>
      <c r="C9" s="89"/>
      <c r="D9" s="90"/>
      <c r="E9" s="90"/>
      <c r="F9" s="90"/>
      <c r="G9" s="89"/>
      <c r="H9" s="90"/>
      <c r="I9" s="90"/>
      <c r="J9" s="90">
        <v>1</v>
      </c>
      <c r="K9" s="89"/>
      <c r="L9" s="90"/>
      <c r="M9" s="90"/>
      <c r="N9" s="90"/>
      <c r="O9" s="89"/>
      <c r="P9" s="90"/>
      <c r="Q9" s="90"/>
      <c r="R9" s="90"/>
      <c r="S9" s="89"/>
      <c r="T9" s="90"/>
      <c r="U9" s="90"/>
      <c r="V9" s="90"/>
      <c r="W9" s="89"/>
      <c r="X9" s="90"/>
      <c r="Y9" s="90"/>
      <c r="Z9" s="90"/>
      <c r="AA9" s="89"/>
      <c r="AB9" s="90"/>
      <c r="AC9" s="90"/>
      <c r="AD9" s="90"/>
      <c r="AE9" s="176">
        <f t="shared" si="0"/>
        <v>0</v>
      </c>
      <c r="AF9" s="87">
        <f t="shared" si="1"/>
        <v>1</v>
      </c>
      <c r="AG9" s="101" t="str">
        <f>B9</f>
        <v>Ohya</v>
      </c>
      <c r="AH9" s="204"/>
      <c r="AI9" s="160">
        <v>2</v>
      </c>
      <c r="AJ9" s="164" t="s">
        <v>190</v>
      </c>
      <c r="AK9" s="165">
        <f>LARGE($AE$7:$AE74,$AI9)</f>
        <v>3</v>
      </c>
      <c r="AL9" s="164" t="s">
        <v>514</v>
      </c>
      <c r="AM9" s="169">
        <f>LARGE($AF$7:$AF74,$AI9)</f>
        <v>1</v>
      </c>
    </row>
    <row r="10" spans="1:39" ht="14.25">
      <c r="A10" s="132"/>
      <c r="B10" s="133" t="str">
        <f>'2005出席'!D7</f>
        <v>Kohri</v>
      </c>
      <c r="C10" s="88"/>
      <c r="D10" s="90"/>
      <c r="E10" s="90"/>
      <c r="F10" s="90"/>
      <c r="G10" s="88"/>
      <c r="H10" s="90"/>
      <c r="I10" s="90"/>
      <c r="J10" s="90"/>
      <c r="K10" s="88"/>
      <c r="L10" s="90"/>
      <c r="M10" s="90"/>
      <c r="N10" s="90"/>
      <c r="O10" s="88"/>
      <c r="P10" s="90"/>
      <c r="Q10" s="90"/>
      <c r="R10" s="90"/>
      <c r="S10" s="88"/>
      <c r="T10" s="90"/>
      <c r="U10" s="90"/>
      <c r="V10" s="90"/>
      <c r="W10" s="88"/>
      <c r="X10" s="90"/>
      <c r="Y10" s="90"/>
      <c r="Z10" s="90"/>
      <c r="AA10" s="88"/>
      <c r="AB10" s="90"/>
      <c r="AC10" s="90"/>
      <c r="AD10" s="90"/>
      <c r="AE10" s="176">
        <f t="shared" si="0"/>
        <v>0</v>
      </c>
      <c r="AF10" s="87">
        <f t="shared" si="1"/>
        <v>0</v>
      </c>
      <c r="AG10" s="108" t="str">
        <f>B10</f>
        <v>Kohri</v>
      </c>
      <c r="AH10" s="108"/>
      <c r="AI10" s="160">
        <v>3</v>
      </c>
      <c r="AJ10" s="164" t="s">
        <v>367</v>
      </c>
      <c r="AK10" s="165">
        <f>LARGE($AE$7:$AE69,$AI10)</f>
        <v>2</v>
      </c>
      <c r="AL10" s="164" t="s">
        <v>367</v>
      </c>
      <c r="AM10" s="169">
        <v>1</v>
      </c>
    </row>
    <row r="11" spans="1:39" ht="14.25">
      <c r="A11" s="132"/>
      <c r="B11" s="133" t="s">
        <v>417</v>
      </c>
      <c r="C11" s="82">
        <v>1</v>
      </c>
      <c r="D11" s="86"/>
      <c r="E11" s="82">
        <v>1</v>
      </c>
      <c r="F11" s="86"/>
      <c r="G11" s="82"/>
      <c r="H11" s="86"/>
      <c r="I11" s="82"/>
      <c r="J11" s="86">
        <v>1</v>
      </c>
      <c r="K11" s="82"/>
      <c r="L11" s="86"/>
      <c r="M11" s="82"/>
      <c r="N11" s="86"/>
      <c r="O11" s="88"/>
      <c r="P11" s="88"/>
      <c r="Q11" s="82"/>
      <c r="R11" s="86"/>
      <c r="S11" s="88"/>
      <c r="T11" s="88"/>
      <c r="U11" s="82"/>
      <c r="V11" s="86"/>
      <c r="W11" s="88"/>
      <c r="X11" s="88"/>
      <c r="Y11" s="82"/>
      <c r="Z11" s="86"/>
      <c r="AA11" s="88"/>
      <c r="AB11" s="88"/>
      <c r="AC11" s="82"/>
      <c r="AD11" s="86"/>
      <c r="AE11" s="176">
        <f t="shared" si="0"/>
        <v>2</v>
      </c>
      <c r="AF11" s="87">
        <f t="shared" si="1"/>
        <v>1</v>
      </c>
      <c r="AG11" s="108" t="s">
        <v>366</v>
      </c>
      <c r="AH11" s="108"/>
      <c r="AI11" s="160">
        <v>4</v>
      </c>
      <c r="AJ11" s="164" t="s">
        <v>217</v>
      </c>
      <c r="AK11" s="165">
        <f>LARGE($AE$7:$AE74,$AI11)</f>
        <v>2</v>
      </c>
      <c r="AL11" s="164" t="s">
        <v>382</v>
      </c>
      <c r="AM11" s="169">
        <v>1</v>
      </c>
    </row>
    <row r="12" spans="1:39" ht="15" thickBot="1">
      <c r="A12" s="130"/>
      <c r="B12" s="131" t="str">
        <f>'2005出席'!D18</f>
        <v>Konishi</v>
      </c>
      <c r="C12" s="81"/>
      <c r="D12" s="86"/>
      <c r="E12" s="86"/>
      <c r="F12" s="86"/>
      <c r="G12" s="81"/>
      <c r="H12" s="86"/>
      <c r="I12" s="86"/>
      <c r="J12" s="86"/>
      <c r="K12" s="81">
        <v>1</v>
      </c>
      <c r="L12" s="86"/>
      <c r="M12" s="86"/>
      <c r="N12" s="86"/>
      <c r="O12" s="88"/>
      <c r="P12" s="88"/>
      <c r="Q12" s="86"/>
      <c r="R12" s="86"/>
      <c r="S12" s="88"/>
      <c r="T12" s="88"/>
      <c r="U12" s="86">
        <v>1</v>
      </c>
      <c r="V12" s="86"/>
      <c r="W12" s="88"/>
      <c r="X12" s="88"/>
      <c r="Y12" s="86">
        <v>1</v>
      </c>
      <c r="Z12" s="86"/>
      <c r="AA12" s="88"/>
      <c r="AB12" s="88"/>
      <c r="AC12" s="86"/>
      <c r="AD12" s="86"/>
      <c r="AE12" s="176">
        <f t="shared" si="0"/>
        <v>3</v>
      </c>
      <c r="AF12" s="87">
        <f t="shared" si="1"/>
        <v>0</v>
      </c>
      <c r="AG12" s="108" t="str">
        <f aca="true" t="shared" si="2" ref="AG12:AG25">B12</f>
        <v>Konishi</v>
      </c>
      <c r="AH12" s="108"/>
      <c r="AI12" s="161">
        <v>5</v>
      </c>
      <c r="AJ12" s="166" t="s">
        <v>382</v>
      </c>
      <c r="AK12" s="157">
        <v>1</v>
      </c>
      <c r="AL12" s="166" t="s">
        <v>214</v>
      </c>
      <c r="AM12" s="149">
        <v>1</v>
      </c>
    </row>
    <row r="13" spans="1:41" ht="14.25">
      <c r="A13" s="132"/>
      <c r="B13" s="133" t="str">
        <f>'2005出席'!D17</f>
        <v>Saito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8"/>
      <c r="P13" s="88"/>
      <c r="Q13" s="86"/>
      <c r="R13" s="86"/>
      <c r="S13" s="88"/>
      <c r="T13" s="88"/>
      <c r="U13" s="86"/>
      <c r="V13" s="86"/>
      <c r="W13" s="88"/>
      <c r="X13" s="88"/>
      <c r="Y13" s="86"/>
      <c r="Z13" s="86"/>
      <c r="AA13" s="88"/>
      <c r="AB13" s="88"/>
      <c r="AC13" s="86"/>
      <c r="AD13" s="86"/>
      <c r="AE13" s="176">
        <f t="shared" si="0"/>
        <v>0</v>
      </c>
      <c r="AF13" s="87">
        <f t="shared" si="1"/>
        <v>0</v>
      </c>
      <c r="AG13" s="108" t="str">
        <f t="shared" si="2"/>
        <v>Saito</v>
      </c>
      <c r="AH13" s="108"/>
      <c r="AI13" s="200"/>
      <c r="AJ13" s="199"/>
      <c r="AK13" s="199"/>
      <c r="AL13" s="199"/>
      <c r="AM13" s="199"/>
      <c r="AN13" s="108"/>
      <c r="AO13" s="108"/>
    </row>
    <row r="14" spans="1:41" ht="14.25">
      <c r="A14" s="132"/>
      <c r="B14" s="133" t="s">
        <v>514</v>
      </c>
      <c r="C14" s="88"/>
      <c r="D14" s="86"/>
      <c r="E14" s="86"/>
      <c r="F14" s="86">
        <v>1</v>
      </c>
      <c r="G14" s="88"/>
      <c r="H14" s="86"/>
      <c r="I14" s="86"/>
      <c r="J14" s="86"/>
      <c r="K14" s="88"/>
      <c r="L14" s="86"/>
      <c r="M14" s="86"/>
      <c r="N14" s="86"/>
      <c r="O14" s="88"/>
      <c r="P14" s="88"/>
      <c r="Q14" s="86"/>
      <c r="R14" s="86"/>
      <c r="S14" s="88"/>
      <c r="T14" s="88"/>
      <c r="U14" s="86"/>
      <c r="V14" s="86"/>
      <c r="W14" s="88"/>
      <c r="X14" s="88"/>
      <c r="Y14" s="86"/>
      <c r="Z14" s="86"/>
      <c r="AA14" s="88"/>
      <c r="AB14" s="88"/>
      <c r="AC14" s="86"/>
      <c r="AD14" s="86"/>
      <c r="AE14" s="176">
        <f t="shared" si="0"/>
        <v>0</v>
      </c>
      <c r="AF14" s="87">
        <f t="shared" si="1"/>
        <v>1</v>
      </c>
      <c r="AG14" s="108" t="str">
        <f t="shared" si="2"/>
        <v>Sakai</v>
      </c>
      <c r="AH14" s="108"/>
      <c r="AI14" s="101"/>
      <c r="AJ14" s="108"/>
      <c r="AK14" s="108"/>
      <c r="AL14" s="108"/>
      <c r="AM14" s="108"/>
      <c r="AN14" s="108"/>
      <c r="AO14" s="108"/>
    </row>
    <row r="15" spans="1:41" ht="14.25">
      <c r="A15" s="132"/>
      <c r="B15" s="133" t="str">
        <f>'2005出席'!D28</f>
        <v>Oda</v>
      </c>
      <c r="C15" s="88"/>
      <c r="D15" s="86"/>
      <c r="E15" s="86"/>
      <c r="F15" s="86"/>
      <c r="G15" s="88"/>
      <c r="H15" s="86"/>
      <c r="I15" s="86">
        <v>2</v>
      </c>
      <c r="J15" s="86"/>
      <c r="K15" s="88"/>
      <c r="L15" s="86">
        <v>1</v>
      </c>
      <c r="M15" s="86"/>
      <c r="N15" s="86"/>
      <c r="O15" s="88"/>
      <c r="P15" s="88"/>
      <c r="Q15" s="86"/>
      <c r="R15" s="86"/>
      <c r="S15" s="88"/>
      <c r="T15" s="88"/>
      <c r="U15" s="86"/>
      <c r="V15" s="86"/>
      <c r="W15" s="88"/>
      <c r="X15" s="88"/>
      <c r="Y15" s="86"/>
      <c r="Z15" s="86"/>
      <c r="AA15" s="88"/>
      <c r="AB15" s="88"/>
      <c r="AC15" s="86"/>
      <c r="AD15" s="86"/>
      <c r="AE15" s="176">
        <f>SUMIF($C$6:$AD$6,"G",$C15:$AD15)</f>
        <v>2</v>
      </c>
      <c r="AF15" s="87">
        <f t="shared" si="1"/>
        <v>1</v>
      </c>
      <c r="AG15" s="108" t="str">
        <f t="shared" si="2"/>
        <v>Oda</v>
      </c>
      <c r="AH15" s="108"/>
      <c r="AI15" s="108"/>
      <c r="AJ15" s="108"/>
      <c r="AK15" s="108"/>
      <c r="AL15" s="108"/>
      <c r="AM15" s="108"/>
      <c r="AN15" s="108"/>
      <c r="AO15" s="108"/>
    </row>
    <row r="16" spans="1:41" ht="14.25">
      <c r="A16" s="132"/>
      <c r="B16" s="133" t="str">
        <f>'2005出席'!D29</f>
        <v>Tokuno</v>
      </c>
      <c r="C16" s="88"/>
      <c r="D16" s="86"/>
      <c r="E16" s="86"/>
      <c r="F16" s="86"/>
      <c r="G16" s="88"/>
      <c r="H16" s="86"/>
      <c r="I16" s="86"/>
      <c r="J16" s="86">
        <v>1</v>
      </c>
      <c r="K16" s="88"/>
      <c r="L16" s="86"/>
      <c r="M16" s="86"/>
      <c r="N16" s="86"/>
      <c r="O16" s="88"/>
      <c r="P16" s="86"/>
      <c r="Q16" s="86"/>
      <c r="R16" s="86"/>
      <c r="S16" s="88"/>
      <c r="T16" s="86"/>
      <c r="U16" s="86"/>
      <c r="V16" s="86"/>
      <c r="W16" s="88"/>
      <c r="X16" s="86"/>
      <c r="Y16" s="86"/>
      <c r="Z16" s="86"/>
      <c r="AA16" s="88"/>
      <c r="AB16" s="86"/>
      <c r="AC16" s="86">
        <v>1</v>
      </c>
      <c r="AD16" s="86"/>
      <c r="AE16" s="176">
        <f t="shared" si="0"/>
        <v>1</v>
      </c>
      <c r="AF16" s="87">
        <f t="shared" si="1"/>
        <v>1</v>
      </c>
      <c r="AG16" s="108" t="str">
        <f t="shared" si="2"/>
        <v>Tokuno</v>
      </c>
      <c r="AH16" s="108"/>
      <c r="AI16" s="101"/>
      <c r="AJ16" s="108"/>
      <c r="AK16" s="108"/>
      <c r="AL16" s="108"/>
      <c r="AM16" s="108"/>
      <c r="AN16" s="108"/>
      <c r="AO16" s="108"/>
    </row>
    <row r="17" spans="1:41" ht="14.25">
      <c r="A17" s="132"/>
      <c r="B17" s="133" t="str">
        <f>'2005出席'!D30</f>
        <v>Shimizu</v>
      </c>
      <c r="C17" s="88"/>
      <c r="D17" s="86"/>
      <c r="E17" s="86"/>
      <c r="F17" s="86"/>
      <c r="G17" s="88"/>
      <c r="H17" s="86"/>
      <c r="I17" s="86"/>
      <c r="J17" s="86"/>
      <c r="K17" s="88"/>
      <c r="L17" s="86"/>
      <c r="M17" s="86"/>
      <c r="N17" s="86"/>
      <c r="O17" s="88"/>
      <c r="P17" s="86"/>
      <c r="Q17" s="86"/>
      <c r="R17" s="86"/>
      <c r="S17" s="88"/>
      <c r="T17" s="86"/>
      <c r="U17" s="86"/>
      <c r="V17" s="86"/>
      <c r="W17" s="88"/>
      <c r="X17" s="86"/>
      <c r="Y17" s="86"/>
      <c r="Z17" s="86"/>
      <c r="AA17" s="88"/>
      <c r="AB17" s="86"/>
      <c r="AC17" s="86"/>
      <c r="AD17" s="86"/>
      <c r="AE17" s="176">
        <f t="shared" si="0"/>
        <v>0</v>
      </c>
      <c r="AF17" s="87">
        <f t="shared" si="1"/>
        <v>0</v>
      </c>
      <c r="AG17" s="108" t="str">
        <f t="shared" si="2"/>
        <v>Shimizu</v>
      </c>
      <c r="AH17" s="108"/>
      <c r="AI17" s="101"/>
      <c r="AJ17" s="108"/>
      <c r="AK17" s="108"/>
      <c r="AL17" s="108"/>
      <c r="AM17" s="108"/>
      <c r="AN17" s="108"/>
      <c r="AO17" s="108"/>
    </row>
    <row r="18" spans="1:41" ht="14.25">
      <c r="A18" s="132"/>
      <c r="B18" s="133" t="str">
        <f>'2005出席'!D43</f>
        <v>Yamagata</v>
      </c>
      <c r="C18" s="88"/>
      <c r="D18" s="86"/>
      <c r="E18" s="86"/>
      <c r="F18" s="86"/>
      <c r="G18" s="88"/>
      <c r="H18" s="86"/>
      <c r="I18" s="86"/>
      <c r="J18" s="86"/>
      <c r="K18" s="88"/>
      <c r="L18" s="86"/>
      <c r="M18" s="86"/>
      <c r="N18" s="86"/>
      <c r="O18" s="88"/>
      <c r="P18" s="86"/>
      <c r="Q18" s="86"/>
      <c r="R18" s="86"/>
      <c r="S18" s="88"/>
      <c r="T18" s="86"/>
      <c r="U18" s="86"/>
      <c r="V18" s="86"/>
      <c r="W18" s="88"/>
      <c r="X18" s="86"/>
      <c r="Y18" s="86"/>
      <c r="Z18" s="86"/>
      <c r="AA18" s="88"/>
      <c r="AB18" s="86"/>
      <c r="AC18" s="86"/>
      <c r="AD18" s="86"/>
      <c r="AE18" s="176">
        <f t="shared" si="0"/>
        <v>0</v>
      </c>
      <c r="AF18" s="87">
        <f t="shared" si="1"/>
        <v>0</v>
      </c>
      <c r="AG18" s="108" t="str">
        <f t="shared" si="2"/>
        <v>Yamagata</v>
      </c>
      <c r="AH18" s="108"/>
      <c r="AI18" s="101"/>
      <c r="AJ18" s="108"/>
      <c r="AK18" s="108"/>
      <c r="AL18" s="108"/>
      <c r="AM18" s="108"/>
      <c r="AN18" s="108"/>
      <c r="AO18" s="108"/>
    </row>
    <row r="19" spans="1:41" ht="14.25">
      <c r="A19" s="132"/>
      <c r="B19" s="133" t="str">
        <f>'2005出席'!D19</f>
        <v>Tochiori</v>
      </c>
      <c r="C19" s="88"/>
      <c r="D19" s="86"/>
      <c r="E19" s="86"/>
      <c r="F19" s="86"/>
      <c r="G19" s="88"/>
      <c r="H19" s="86"/>
      <c r="I19" s="86"/>
      <c r="J19" s="86"/>
      <c r="K19" s="88"/>
      <c r="L19" s="86"/>
      <c r="M19" s="86"/>
      <c r="N19" s="86"/>
      <c r="O19" s="88"/>
      <c r="P19" s="86"/>
      <c r="Q19" s="86"/>
      <c r="R19" s="86"/>
      <c r="S19" s="88"/>
      <c r="T19" s="86"/>
      <c r="U19" s="86"/>
      <c r="V19" s="86"/>
      <c r="W19" s="88"/>
      <c r="X19" s="86"/>
      <c r="Y19" s="86"/>
      <c r="Z19" s="86"/>
      <c r="AA19" s="88"/>
      <c r="AB19" s="86"/>
      <c r="AC19" s="86"/>
      <c r="AD19" s="86"/>
      <c r="AE19" s="176">
        <f t="shared" si="0"/>
        <v>0</v>
      </c>
      <c r="AF19" s="87">
        <f t="shared" si="1"/>
        <v>0</v>
      </c>
      <c r="AG19" s="108" t="str">
        <f t="shared" si="2"/>
        <v>Tochiori</v>
      </c>
      <c r="AH19" s="108"/>
      <c r="AI19" s="101"/>
      <c r="AJ19" s="108"/>
      <c r="AK19" s="108"/>
      <c r="AL19" s="108"/>
      <c r="AM19" s="108"/>
      <c r="AN19" s="108"/>
      <c r="AO19" s="108"/>
    </row>
    <row r="20" spans="1:41" ht="14.25">
      <c r="A20" s="132"/>
      <c r="B20" s="133" t="str">
        <f>'2005出席'!D3</f>
        <v>Yasuda</v>
      </c>
      <c r="C20" s="88"/>
      <c r="D20" s="86"/>
      <c r="E20" s="86"/>
      <c r="F20" s="86"/>
      <c r="G20" s="88"/>
      <c r="H20" s="86"/>
      <c r="I20" s="86"/>
      <c r="J20" s="86"/>
      <c r="K20" s="88"/>
      <c r="L20" s="86"/>
      <c r="M20" s="86"/>
      <c r="N20" s="86"/>
      <c r="O20" s="88"/>
      <c r="P20" s="86"/>
      <c r="Q20" s="86"/>
      <c r="R20" s="86"/>
      <c r="S20" s="88"/>
      <c r="T20" s="86"/>
      <c r="U20" s="86"/>
      <c r="V20" s="86"/>
      <c r="W20" s="88"/>
      <c r="X20" s="86"/>
      <c r="Y20" s="86"/>
      <c r="Z20" s="86"/>
      <c r="AA20" s="88"/>
      <c r="AB20" s="86"/>
      <c r="AC20" s="86"/>
      <c r="AD20" s="86"/>
      <c r="AE20" s="176">
        <f t="shared" si="0"/>
        <v>0</v>
      </c>
      <c r="AF20" s="87">
        <f t="shared" si="1"/>
        <v>0</v>
      </c>
      <c r="AG20" s="108" t="str">
        <f t="shared" si="2"/>
        <v>Yasuda</v>
      </c>
      <c r="AH20" s="108"/>
      <c r="AI20" s="101"/>
      <c r="AJ20" s="108"/>
      <c r="AK20" s="108"/>
      <c r="AL20" s="108"/>
      <c r="AM20" s="108"/>
      <c r="AN20" s="108"/>
      <c r="AO20" s="108"/>
    </row>
    <row r="21" spans="1:41" ht="14.25">
      <c r="A21" s="132"/>
      <c r="B21" s="133" t="str">
        <f>'2005出席'!D9</f>
        <v>S.Ikeda</v>
      </c>
      <c r="C21" s="88"/>
      <c r="D21" s="86"/>
      <c r="E21" s="86"/>
      <c r="F21" s="86"/>
      <c r="G21" s="88"/>
      <c r="H21" s="86"/>
      <c r="I21" s="86"/>
      <c r="J21" s="86"/>
      <c r="K21" s="88"/>
      <c r="L21" s="86"/>
      <c r="M21" s="86"/>
      <c r="N21" s="86"/>
      <c r="O21" s="88"/>
      <c r="P21" s="86"/>
      <c r="Q21" s="86"/>
      <c r="R21" s="86"/>
      <c r="S21" s="88"/>
      <c r="T21" s="86"/>
      <c r="U21" s="86"/>
      <c r="V21" s="86"/>
      <c r="W21" s="88"/>
      <c r="X21" s="86"/>
      <c r="Y21" s="86"/>
      <c r="Z21" s="86"/>
      <c r="AA21" s="88"/>
      <c r="AB21" s="86"/>
      <c r="AC21" s="86"/>
      <c r="AD21" s="86"/>
      <c r="AE21" s="176">
        <f t="shared" si="0"/>
        <v>0</v>
      </c>
      <c r="AF21" s="87">
        <f t="shared" si="1"/>
        <v>0</v>
      </c>
      <c r="AG21" s="108" t="str">
        <f t="shared" si="2"/>
        <v>S.Ikeda</v>
      </c>
      <c r="AH21" s="108"/>
      <c r="AI21" s="101"/>
      <c r="AJ21" s="108"/>
      <c r="AK21" s="108"/>
      <c r="AL21" s="108"/>
      <c r="AM21" s="108"/>
      <c r="AN21" s="108"/>
      <c r="AO21" s="108"/>
    </row>
    <row r="22" spans="1:41" ht="14.25">
      <c r="A22" s="132"/>
      <c r="B22" s="133" t="str">
        <f>'2005出席'!D16</f>
        <v>Toramoto</v>
      </c>
      <c r="C22" s="88"/>
      <c r="D22" s="86"/>
      <c r="E22" s="86"/>
      <c r="F22" s="86"/>
      <c r="G22" s="88"/>
      <c r="H22" s="86"/>
      <c r="I22" s="86"/>
      <c r="J22" s="86"/>
      <c r="K22" s="88"/>
      <c r="L22" s="86"/>
      <c r="M22" s="86"/>
      <c r="N22" s="86">
        <v>1</v>
      </c>
      <c r="O22" s="88"/>
      <c r="P22" s="86"/>
      <c r="Q22" s="86"/>
      <c r="R22" s="86"/>
      <c r="S22" s="88"/>
      <c r="T22" s="86"/>
      <c r="U22" s="86"/>
      <c r="V22" s="86"/>
      <c r="W22" s="88"/>
      <c r="X22" s="86"/>
      <c r="Y22" s="86"/>
      <c r="Z22" s="86"/>
      <c r="AA22" s="88"/>
      <c r="AB22" s="86"/>
      <c r="AC22" s="86"/>
      <c r="AD22" s="86"/>
      <c r="AE22" s="176">
        <f t="shared" si="0"/>
        <v>0</v>
      </c>
      <c r="AF22" s="87">
        <f t="shared" si="1"/>
        <v>1</v>
      </c>
      <c r="AG22" s="108" t="str">
        <f t="shared" si="2"/>
        <v>Toramoto</v>
      </c>
      <c r="AH22" s="108"/>
      <c r="AI22" s="101"/>
      <c r="AJ22" s="108"/>
      <c r="AK22" s="108"/>
      <c r="AL22" s="108"/>
      <c r="AM22" s="108"/>
      <c r="AN22" s="108"/>
      <c r="AO22" s="108"/>
    </row>
    <row r="23" spans="1:41" ht="14.25">
      <c r="A23" s="132"/>
      <c r="B23" s="133" t="str">
        <f>'2005出席'!D31</f>
        <v>Suzuki</v>
      </c>
      <c r="C23" s="88"/>
      <c r="D23" s="86"/>
      <c r="E23" s="86"/>
      <c r="F23" s="86"/>
      <c r="G23" s="88"/>
      <c r="H23" s="86"/>
      <c r="I23" s="86"/>
      <c r="J23" s="86"/>
      <c r="K23" s="88"/>
      <c r="L23" s="86"/>
      <c r="M23" s="86"/>
      <c r="N23" s="86"/>
      <c r="O23" s="88"/>
      <c r="P23" s="86"/>
      <c r="Q23" s="86"/>
      <c r="R23" s="86"/>
      <c r="S23" s="88"/>
      <c r="T23" s="86"/>
      <c r="U23" s="86"/>
      <c r="V23" s="86"/>
      <c r="W23" s="88"/>
      <c r="X23" s="86"/>
      <c r="Y23" s="86"/>
      <c r="Z23" s="86"/>
      <c r="AA23" s="88"/>
      <c r="AB23" s="86"/>
      <c r="AC23" s="86"/>
      <c r="AD23" s="86"/>
      <c r="AE23" s="176">
        <f t="shared" si="0"/>
        <v>0</v>
      </c>
      <c r="AF23" s="87">
        <f t="shared" si="1"/>
        <v>0</v>
      </c>
      <c r="AG23" s="108" t="str">
        <f t="shared" si="2"/>
        <v>Suzuki</v>
      </c>
      <c r="AH23" s="108"/>
      <c r="AI23" s="101"/>
      <c r="AJ23" s="108"/>
      <c r="AK23" s="108"/>
      <c r="AL23" s="108"/>
      <c r="AM23" s="108"/>
      <c r="AN23" s="108"/>
      <c r="AO23" s="108"/>
    </row>
    <row r="24" spans="1:41" ht="14.25">
      <c r="A24" s="132"/>
      <c r="B24" s="133" t="str">
        <f>'2005出席'!D5</f>
        <v>Uesugi</v>
      </c>
      <c r="C24" s="88"/>
      <c r="D24" s="86"/>
      <c r="E24" s="86"/>
      <c r="F24" s="86"/>
      <c r="G24" s="88"/>
      <c r="H24" s="86"/>
      <c r="I24" s="86"/>
      <c r="J24" s="86"/>
      <c r="K24" s="88"/>
      <c r="L24" s="86"/>
      <c r="M24" s="86"/>
      <c r="N24" s="86"/>
      <c r="O24" s="88"/>
      <c r="P24" s="86"/>
      <c r="Q24" s="86"/>
      <c r="R24" s="86"/>
      <c r="S24" s="88"/>
      <c r="T24" s="86"/>
      <c r="U24" s="86"/>
      <c r="V24" s="86"/>
      <c r="W24" s="88"/>
      <c r="X24" s="86"/>
      <c r="Y24" s="86"/>
      <c r="Z24" s="86"/>
      <c r="AA24" s="88"/>
      <c r="AB24" s="86"/>
      <c r="AC24" s="86"/>
      <c r="AD24" s="86"/>
      <c r="AE24" s="176">
        <f t="shared" si="0"/>
        <v>0</v>
      </c>
      <c r="AF24" s="87">
        <f t="shared" si="1"/>
        <v>0</v>
      </c>
      <c r="AG24" s="108" t="str">
        <f t="shared" si="2"/>
        <v>Uesugi</v>
      </c>
      <c r="AH24" s="108"/>
      <c r="AI24" s="101"/>
      <c r="AJ24" s="108"/>
      <c r="AK24" s="108"/>
      <c r="AL24" s="108"/>
      <c r="AM24" s="108"/>
      <c r="AN24" s="108"/>
      <c r="AO24" s="108"/>
    </row>
    <row r="25" spans="1:41" ht="14.25">
      <c r="A25" s="132"/>
      <c r="B25" s="133" t="str">
        <f>'2005出席'!D22</f>
        <v>Iwasaki</v>
      </c>
      <c r="C25" s="88"/>
      <c r="D25" s="86"/>
      <c r="E25" s="86"/>
      <c r="F25" s="86"/>
      <c r="G25" s="88"/>
      <c r="H25" s="86"/>
      <c r="I25" s="86"/>
      <c r="J25" s="86"/>
      <c r="K25" s="88"/>
      <c r="L25" s="86"/>
      <c r="M25" s="86"/>
      <c r="N25" s="86"/>
      <c r="O25" s="88"/>
      <c r="P25" s="86"/>
      <c r="Q25" s="86"/>
      <c r="R25" s="86"/>
      <c r="S25" s="88"/>
      <c r="T25" s="86"/>
      <c r="U25" s="86"/>
      <c r="V25" s="86"/>
      <c r="W25" s="88"/>
      <c r="X25" s="86"/>
      <c r="Y25" s="86"/>
      <c r="Z25" s="86"/>
      <c r="AA25" s="88"/>
      <c r="AB25" s="86"/>
      <c r="AC25" s="86"/>
      <c r="AD25" s="86"/>
      <c r="AE25" s="176">
        <f t="shared" si="0"/>
        <v>0</v>
      </c>
      <c r="AF25" s="87">
        <f t="shared" si="1"/>
        <v>0</v>
      </c>
      <c r="AG25" s="108" t="str">
        <f t="shared" si="2"/>
        <v>Iwasaki</v>
      </c>
      <c r="AH25" s="108"/>
      <c r="AI25" s="108"/>
      <c r="AJ25" s="108"/>
      <c r="AK25" s="108"/>
      <c r="AL25" s="108"/>
      <c r="AM25" s="108"/>
      <c r="AN25" s="108"/>
      <c r="AO25" s="108"/>
    </row>
    <row r="26" spans="1:41" ht="14.25">
      <c r="A26" s="132"/>
      <c r="B26" s="133" t="s">
        <v>540</v>
      </c>
      <c r="C26" s="88"/>
      <c r="D26" s="86"/>
      <c r="E26" s="86"/>
      <c r="F26" s="86"/>
      <c r="G26" s="88"/>
      <c r="H26" s="86"/>
      <c r="I26" s="86"/>
      <c r="J26" s="86"/>
      <c r="K26" s="88"/>
      <c r="L26" s="86"/>
      <c r="M26" s="86"/>
      <c r="N26" s="86"/>
      <c r="O26" s="88"/>
      <c r="P26" s="86"/>
      <c r="Q26" s="86"/>
      <c r="R26" s="86"/>
      <c r="S26" s="88"/>
      <c r="T26" s="86"/>
      <c r="U26" s="86"/>
      <c r="V26" s="86"/>
      <c r="W26" s="88"/>
      <c r="X26" s="86"/>
      <c r="Y26" s="86"/>
      <c r="Z26" s="86"/>
      <c r="AA26" s="88"/>
      <c r="AB26" s="86"/>
      <c r="AC26" s="86"/>
      <c r="AD26" s="86"/>
      <c r="AE26" s="176">
        <f t="shared" si="0"/>
        <v>0</v>
      </c>
      <c r="AF26" s="87">
        <f t="shared" si="1"/>
        <v>0</v>
      </c>
      <c r="AG26" s="108" t="s">
        <v>540</v>
      </c>
      <c r="AH26" s="108"/>
      <c r="AI26" s="108"/>
      <c r="AJ26" s="108"/>
      <c r="AK26" s="108"/>
      <c r="AL26" s="108"/>
      <c r="AM26" s="108"/>
      <c r="AN26" s="108"/>
      <c r="AO26" s="108"/>
    </row>
    <row r="27" spans="1:39" ht="14.25">
      <c r="A27" s="132"/>
      <c r="B27" s="133" t="str">
        <f>'2005出席'!D24</f>
        <v>Shiroshita</v>
      </c>
      <c r="C27" s="88"/>
      <c r="D27" s="86"/>
      <c r="E27" s="86"/>
      <c r="F27" s="86"/>
      <c r="G27" s="88"/>
      <c r="H27" s="86"/>
      <c r="I27" s="86"/>
      <c r="J27" s="86"/>
      <c r="K27" s="88"/>
      <c r="L27" s="86"/>
      <c r="M27" s="86"/>
      <c r="N27" s="86"/>
      <c r="O27" s="88"/>
      <c r="P27" s="86"/>
      <c r="Q27" s="86"/>
      <c r="R27" s="86"/>
      <c r="S27" s="88"/>
      <c r="T27" s="86"/>
      <c r="U27" s="86"/>
      <c r="V27" s="86"/>
      <c r="W27" s="88"/>
      <c r="X27" s="86"/>
      <c r="Y27" s="86"/>
      <c r="Z27" s="86"/>
      <c r="AA27" s="88"/>
      <c r="AB27" s="86"/>
      <c r="AC27" s="86"/>
      <c r="AD27" s="86"/>
      <c r="AE27" s="176">
        <f t="shared" si="0"/>
        <v>0</v>
      </c>
      <c r="AF27" s="87">
        <f t="shared" si="1"/>
        <v>0</v>
      </c>
      <c r="AG27" s="108" t="str">
        <f aca="true" t="shared" si="3" ref="AG27:AG72">B27</f>
        <v>Shiroshita</v>
      </c>
      <c r="AH27" s="108"/>
      <c r="AI27" s="92"/>
      <c r="AJ27" s="92"/>
      <c r="AK27" s="92"/>
      <c r="AL27" s="92"/>
      <c r="AM27" s="92"/>
    </row>
    <row r="28" spans="1:41" ht="14.25">
      <c r="A28" s="132"/>
      <c r="B28" s="133" t="str">
        <f>'2005出席'!D51</f>
        <v>Todd</v>
      </c>
      <c r="C28" s="88"/>
      <c r="D28" s="86"/>
      <c r="E28" s="86"/>
      <c r="F28" s="86"/>
      <c r="G28" s="88"/>
      <c r="H28" s="86"/>
      <c r="I28" s="86"/>
      <c r="J28" s="86"/>
      <c r="K28" s="88"/>
      <c r="L28" s="86"/>
      <c r="M28" s="86"/>
      <c r="N28" s="86"/>
      <c r="O28" s="88"/>
      <c r="P28" s="86"/>
      <c r="Q28" s="86"/>
      <c r="R28" s="86"/>
      <c r="S28" s="88"/>
      <c r="T28" s="86"/>
      <c r="U28" s="86"/>
      <c r="V28" s="86"/>
      <c r="W28" s="88"/>
      <c r="X28" s="86"/>
      <c r="Y28" s="86"/>
      <c r="Z28" s="86"/>
      <c r="AA28" s="88"/>
      <c r="AB28" s="86"/>
      <c r="AC28" s="86"/>
      <c r="AD28" s="86"/>
      <c r="AE28" s="176">
        <f t="shared" si="0"/>
        <v>0</v>
      </c>
      <c r="AF28" s="87">
        <f t="shared" si="1"/>
        <v>0</v>
      </c>
      <c r="AG28" s="108" t="str">
        <f t="shared" si="3"/>
        <v>Todd</v>
      </c>
      <c r="AH28" s="108"/>
      <c r="AI28" s="108"/>
      <c r="AJ28" s="108"/>
      <c r="AK28" s="108"/>
      <c r="AL28" s="108"/>
      <c r="AM28" s="108"/>
      <c r="AN28" s="108"/>
      <c r="AO28" s="108"/>
    </row>
    <row r="29" spans="1:41" ht="14.25">
      <c r="A29" s="132"/>
      <c r="B29" s="133" t="str">
        <f>'2005出席'!D50</f>
        <v>Shibata</v>
      </c>
      <c r="C29" s="88"/>
      <c r="D29" s="86"/>
      <c r="E29" s="86"/>
      <c r="F29" s="86"/>
      <c r="G29" s="88"/>
      <c r="H29" s="86"/>
      <c r="I29" s="86"/>
      <c r="J29" s="86"/>
      <c r="K29" s="88"/>
      <c r="L29" s="86"/>
      <c r="M29" s="86"/>
      <c r="N29" s="86"/>
      <c r="O29" s="88"/>
      <c r="P29" s="86"/>
      <c r="Q29" s="86"/>
      <c r="R29" s="86"/>
      <c r="S29" s="88"/>
      <c r="T29" s="86"/>
      <c r="U29" s="86"/>
      <c r="V29" s="86"/>
      <c r="W29" s="88"/>
      <c r="X29" s="86"/>
      <c r="Y29" s="86"/>
      <c r="Z29" s="86"/>
      <c r="AA29" s="88"/>
      <c r="AB29" s="86"/>
      <c r="AC29" s="86"/>
      <c r="AD29" s="86"/>
      <c r="AE29" s="176">
        <f t="shared" si="0"/>
        <v>0</v>
      </c>
      <c r="AF29" s="87">
        <f t="shared" si="1"/>
        <v>0</v>
      </c>
      <c r="AG29" s="108" t="str">
        <f t="shared" si="3"/>
        <v>Shibata</v>
      </c>
      <c r="AH29" s="108"/>
      <c r="AI29" s="108"/>
      <c r="AJ29" s="108"/>
      <c r="AK29" s="108"/>
      <c r="AL29" s="108"/>
      <c r="AM29" s="108"/>
      <c r="AN29" s="108"/>
      <c r="AO29" s="108"/>
    </row>
    <row r="30" spans="1:34" ht="14.25">
      <c r="A30" s="132"/>
      <c r="B30" s="133" t="str">
        <f>'2005出席'!D14</f>
        <v>T.Nakagawa</v>
      </c>
      <c r="C30" s="88"/>
      <c r="D30" s="86"/>
      <c r="E30" s="86"/>
      <c r="F30" s="86"/>
      <c r="G30" s="88"/>
      <c r="H30" s="86"/>
      <c r="I30" s="86"/>
      <c r="J30" s="86"/>
      <c r="K30" s="88"/>
      <c r="L30" s="86"/>
      <c r="M30" s="86"/>
      <c r="N30" s="86"/>
      <c r="O30" s="88"/>
      <c r="P30" s="86"/>
      <c r="Q30" s="86"/>
      <c r="R30" s="86"/>
      <c r="S30" s="88"/>
      <c r="T30" s="86"/>
      <c r="U30" s="86"/>
      <c r="V30" s="86"/>
      <c r="W30" s="88"/>
      <c r="X30" s="86"/>
      <c r="Y30" s="86"/>
      <c r="Z30" s="86"/>
      <c r="AA30" s="88"/>
      <c r="AB30" s="86"/>
      <c r="AC30" s="86"/>
      <c r="AD30" s="86"/>
      <c r="AE30" s="176">
        <f t="shared" si="0"/>
        <v>0</v>
      </c>
      <c r="AF30" s="87">
        <f t="shared" si="1"/>
        <v>0</v>
      </c>
      <c r="AG30" s="108" t="str">
        <f t="shared" si="3"/>
        <v>T.Nakagawa</v>
      </c>
      <c r="AH30" s="108"/>
    </row>
    <row r="31" spans="1:34" ht="14.25">
      <c r="A31" s="132"/>
      <c r="B31" s="133" t="str">
        <f>'2005出席'!D52</f>
        <v>Inagaki</v>
      </c>
      <c r="C31" s="88"/>
      <c r="D31" s="86"/>
      <c r="E31" s="86"/>
      <c r="F31" s="86"/>
      <c r="G31" s="88"/>
      <c r="H31" s="86"/>
      <c r="I31" s="86"/>
      <c r="J31" s="86"/>
      <c r="K31" s="88"/>
      <c r="L31" s="86"/>
      <c r="M31" s="86"/>
      <c r="N31" s="86"/>
      <c r="O31" s="88"/>
      <c r="P31" s="86"/>
      <c r="Q31" s="86"/>
      <c r="R31" s="86"/>
      <c r="S31" s="88"/>
      <c r="T31" s="86"/>
      <c r="U31" s="86"/>
      <c r="V31" s="86"/>
      <c r="W31" s="88"/>
      <c r="X31" s="86"/>
      <c r="Y31" s="86"/>
      <c r="Z31" s="86"/>
      <c r="AA31" s="88"/>
      <c r="AB31" s="86"/>
      <c r="AC31" s="86"/>
      <c r="AD31" s="86"/>
      <c r="AE31" s="176">
        <f t="shared" si="0"/>
        <v>0</v>
      </c>
      <c r="AF31" s="87">
        <f t="shared" si="1"/>
        <v>0</v>
      </c>
      <c r="AG31" s="108" t="str">
        <f t="shared" si="3"/>
        <v>Inagaki</v>
      </c>
      <c r="AH31" s="108"/>
    </row>
    <row r="32" spans="1:34" ht="14.25">
      <c r="A32" s="132"/>
      <c r="B32" s="133" t="str">
        <f>'2005出席'!D20</f>
        <v>Matsutaira</v>
      </c>
      <c r="C32" s="88"/>
      <c r="D32" s="86"/>
      <c r="E32" s="86"/>
      <c r="F32" s="86"/>
      <c r="G32" s="88"/>
      <c r="H32" s="86"/>
      <c r="I32" s="86"/>
      <c r="J32" s="86"/>
      <c r="K32" s="88"/>
      <c r="L32" s="86"/>
      <c r="M32" s="86"/>
      <c r="N32" s="86"/>
      <c r="O32" s="88"/>
      <c r="P32" s="86"/>
      <c r="Q32" s="86"/>
      <c r="R32" s="86"/>
      <c r="S32" s="88"/>
      <c r="T32" s="86"/>
      <c r="U32" s="86"/>
      <c r="V32" s="86"/>
      <c r="W32" s="88"/>
      <c r="X32" s="86"/>
      <c r="Y32" s="86"/>
      <c r="Z32" s="86"/>
      <c r="AA32" s="88"/>
      <c r="AB32" s="86"/>
      <c r="AC32" s="86"/>
      <c r="AD32" s="86"/>
      <c r="AE32" s="176">
        <f t="shared" si="0"/>
        <v>0</v>
      </c>
      <c r="AF32" s="87">
        <f t="shared" si="1"/>
        <v>0</v>
      </c>
      <c r="AG32" s="108" t="str">
        <f t="shared" si="3"/>
        <v>Matsutaira</v>
      </c>
      <c r="AH32" s="108"/>
    </row>
    <row r="33" spans="1:34" ht="14.25">
      <c r="A33" s="132"/>
      <c r="B33" s="133" t="str">
        <f>'2005出席'!D21</f>
        <v>Tsuda</v>
      </c>
      <c r="C33" s="88"/>
      <c r="D33" s="86"/>
      <c r="E33" s="86"/>
      <c r="F33" s="86"/>
      <c r="G33" s="88"/>
      <c r="H33" s="86"/>
      <c r="I33" s="86"/>
      <c r="J33" s="86"/>
      <c r="K33" s="88"/>
      <c r="L33" s="86"/>
      <c r="M33" s="86"/>
      <c r="N33" s="86"/>
      <c r="O33" s="88"/>
      <c r="P33" s="86"/>
      <c r="Q33" s="86"/>
      <c r="R33" s="86"/>
      <c r="S33" s="88"/>
      <c r="T33" s="86"/>
      <c r="U33" s="86"/>
      <c r="V33" s="86"/>
      <c r="W33" s="88"/>
      <c r="X33" s="86"/>
      <c r="Y33" s="86"/>
      <c r="Z33" s="86"/>
      <c r="AA33" s="88"/>
      <c r="AB33" s="86"/>
      <c r="AC33" s="86"/>
      <c r="AD33" s="86"/>
      <c r="AE33" s="176">
        <f t="shared" si="0"/>
        <v>0</v>
      </c>
      <c r="AF33" s="87">
        <f t="shared" si="1"/>
        <v>0</v>
      </c>
      <c r="AG33" s="108" t="str">
        <f t="shared" si="3"/>
        <v>Tsuda</v>
      </c>
      <c r="AH33" s="108"/>
    </row>
    <row r="34" spans="1:34" ht="14.25">
      <c r="A34" s="132"/>
      <c r="B34" s="133" t="str">
        <f>'2005出席'!D44</f>
        <v>Bannai</v>
      </c>
      <c r="C34" s="88"/>
      <c r="D34" s="86"/>
      <c r="E34" s="86"/>
      <c r="F34" s="86"/>
      <c r="G34" s="88"/>
      <c r="H34" s="86"/>
      <c r="I34" s="86"/>
      <c r="J34" s="86"/>
      <c r="K34" s="88"/>
      <c r="L34" s="86"/>
      <c r="M34" s="86"/>
      <c r="N34" s="86"/>
      <c r="O34" s="88"/>
      <c r="P34" s="86"/>
      <c r="Q34" s="86"/>
      <c r="R34" s="86"/>
      <c r="S34" s="88"/>
      <c r="T34" s="86"/>
      <c r="U34" s="86"/>
      <c r="V34" s="86"/>
      <c r="W34" s="88"/>
      <c r="X34" s="86"/>
      <c r="Y34" s="86"/>
      <c r="Z34" s="86"/>
      <c r="AA34" s="88"/>
      <c r="AB34" s="86"/>
      <c r="AC34" s="86"/>
      <c r="AD34" s="86"/>
      <c r="AE34" s="176">
        <f t="shared" si="0"/>
        <v>0</v>
      </c>
      <c r="AF34" s="87">
        <f t="shared" si="1"/>
        <v>0</v>
      </c>
      <c r="AG34" s="108" t="str">
        <f t="shared" si="3"/>
        <v>Bannai</v>
      </c>
      <c r="AH34" s="108"/>
    </row>
    <row r="35" spans="1:34" ht="14.25">
      <c r="A35" s="132"/>
      <c r="B35" s="133" t="str">
        <f>'2005出席'!D6</f>
        <v>Shinozuka</v>
      </c>
      <c r="C35" s="88"/>
      <c r="D35" s="86"/>
      <c r="E35" s="86"/>
      <c r="F35" s="86"/>
      <c r="G35" s="88"/>
      <c r="H35" s="86"/>
      <c r="I35" s="86"/>
      <c r="J35" s="86"/>
      <c r="K35" s="88"/>
      <c r="L35" s="86"/>
      <c r="M35" s="86"/>
      <c r="N35" s="86"/>
      <c r="O35" s="88"/>
      <c r="P35" s="86"/>
      <c r="Q35" s="86"/>
      <c r="R35" s="86"/>
      <c r="S35" s="88"/>
      <c r="T35" s="86"/>
      <c r="U35" s="86"/>
      <c r="V35" s="86"/>
      <c r="W35" s="88"/>
      <c r="X35" s="86"/>
      <c r="Y35" s="86"/>
      <c r="Z35" s="86"/>
      <c r="AA35" s="88"/>
      <c r="AB35" s="86"/>
      <c r="AC35" s="86"/>
      <c r="AD35" s="86"/>
      <c r="AE35" s="176">
        <f t="shared" si="0"/>
        <v>0</v>
      </c>
      <c r="AF35" s="87">
        <f t="shared" si="1"/>
        <v>0</v>
      </c>
      <c r="AG35" s="108" t="str">
        <f t="shared" si="3"/>
        <v>Shinozuka</v>
      </c>
      <c r="AH35" s="108"/>
    </row>
    <row r="36" spans="1:34" ht="14.25">
      <c r="A36" s="132"/>
      <c r="B36" s="133" t="str">
        <f>'2005出席'!D23</f>
        <v>Hayase</v>
      </c>
      <c r="C36" s="88"/>
      <c r="D36" s="86"/>
      <c r="E36" s="86"/>
      <c r="F36" s="86"/>
      <c r="G36" s="88"/>
      <c r="H36" s="86"/>
      <c r="I36" s="86"/>
      <c r="J36" s="86"/>
      <c r="K36" s="88"/>
      <c r="L36" s="86"/>
      <c r="M36" s="86"/>
      <c r="N36" s="86"/>
      <c r="O36" s="88"/>
      <c r="P36" s="86"/>
      <c r="Q36" s="86"/>
      <c r="R36" s="86"/>
      <c r="S36" s="88"/>
      <c r="T36" s="86"/>
      <c r="U36" s="86"/>
      <c r="V36" s="86"/>
      <c r="W36" s="88"/>
      <c r="X36" s="86"/>
      <c r="Y36" s="86"/>
      <c r="Z36" s="86"/>
      <c r="AA36" s="88"/>
      <c r="AB36" s="86"/>
      <c r="AC36" s="86"/>
      <c r="AD36" s="86"/>
      <c r="AE36" s="176">
        <f t="shared" si="0"/>
        <v>0</v>
      </c>
      <c r="AF36" s="87">
        <f t="shared" si="1"/>
        <v>0</v>
      </c>
      <c r="AG36" s="108" t="str">
        <f t="shared" si="3"/>
        <v>Hayase</v>
      </c>
      <c r="AH36" s="108"/>
    </row>
    <row r="37" spans="1:34" ht="14.25">
      <c r="A37" s="132"/>
      <c r="B37" s="133" t="str">
        <f>'2005出席'!D25</f>
        <v>K.Nakagawa</v>
      </c>
      <c r="C37" s="88"/>
      <c r="D37" s="86"/>
      <c r="E37" s="86"/>
      <c r="F37" s="86"/>
      <c r="G37" s="88"/>
      <c r="H37" s="86"/>
      <c r="I37" s="86"/>
      <c r="J37" s="86"/>
      <c r="K37" s="88"/>
      <c r="L37" s="86"/>
      <c r="M37" s="86"/>
      <c r="N37" s="86"/>
      <c r="O37" s="88"/>
      <c r="P37" s="86"/>
      <c r="Q37" s="86"/>
      <c r="R37" s="86"/>
      <c r="S37" s="88"/>
      <c r="T37" s="86"/>
      <c r="U37" s="86"/>
      <c r="V37" s="86"/>
      <c r="W37" s="88"/>
      <c r="X37" s="86"/>
      <c r="Y37" s="86"/>
      <c r="Z37" s="86"/>
      <c r="AA37" s="88"/>
      <c r="AB37" s="86"/>
      <c r="AC37" s="86"/>
      <c r="AD37" s="86"/>
      <c r="AE37" s="176">
        <f t="shared" si="0"/>
        <v>0</v>
      </c>
      <c r="AF37" s="87">
        <f t="shared" si="1"/>
        <v>0</v>
      </c>
      <c r="AG37" s="108" t="str">
        <f t="shared" si="3"/>
        <v>K.Nakagawa</v>
      </c>
      <c r="AH37" s="108"/>
    </row>
    <row r="38" spans="1:34" ht="13.5" customHeight="1">
      <c r="A38" s="132"/>
      <c r="B38" s="133" t="str">
        <f>'2005出席'!D46</f>
        <v>Okuwa</v>
      </c>
      <c r="C38" s="88"/>
      <c r="D38" s="86"/>
      <c r="E38" s="86"/>
      <c r="F38" s="86"/>
      <c r="G38" s="88"/>
      <c r="H38" s="86"/>
      <c r="I38" s="86"/>
      <c r="J38" s="86"/>
      <c r="K38" s="88"/>
      <c r="L38" s="86"/>
      <c r="M38" s="86"/>
      <c r="N38" s="86"/>
      <c r="O38" s="88"/>
      <c r="P38" s="86"/>
      <c r="Q38" s="86"/>
      <c r="R38" s="86"/>
      <c r="S38" s="88"/>
      <c r="T38" s="86"/>
      <c r="U38" s="86"/>
      <c r="V38" s="86"/>
      <c r="W38" s="88"/>
      <c r="X38" s="86"/>
      <c r="Y38" s="86"/>
      <c r="Z38" s="86"/>
      <c r="AA38" s="88"/>
      <c r="AB38" s="86"/>
      <c r="AC38" s="86"/>
      <c r="AD38" s="86"/>
      <c r="AE38" s="176">
        <f t="shared" si="0"/>
        <v>0</v>
      </c>
      <c r="AF38" s="87">
        <f t="shared" si="1"/>
        <v>0</v>
      </c>
      <c r="AG38" s="108" t="str">
        <f t="shared" si="3"/>
        <v>Okuwa</v>
      </c>
      <c r="AH38" s="108"/>
    </row>
    <row r="39" spans="1:34" ht="14.25">
      <c r="A39" s="132"/>
      <c r="B39" s="133" t="str">
        <f>'2005出席'!D26</f>
        <v>Yamagami</v>
      </c>
      <c r="C39" s="88"/>
      <c r="D39" s="86"/>
      <c r="E39" s="86"/>
      <c r="F39" s="86"/>
      <c r="G39" s="88"/>
      <c r="H39" s="86"/>
      <c r="I39" s="86"/>
      <c r="J39" s="86"/>
      <c r="K39" s="88"/>
      <c r="L39" s="86"/>
      <c r="M39" s="86"/>
      <c r="N39" s="86"/>
      <c r="O39" s="88"/>
      <c r="P39" s="86"/>
      <c r="Q39" s="86"/>
      <c r="R39" s="86"/>
      <c r="S39" s="88"/>
      <c r="T39" s="86"/>
      <c r="U39" s="86"/>
      <c r="V39" s="86"/>
      <c r="W39" s="88"/>
      <c r="X39" s="86"/>
      <c r="Y39" s="86"/>
      <c r="Z39" s="86"/>
      <c r="AA39" s="88"/>
      <c r="AB39" s="86"/>
      <c r="AC39" s="86"/>
      <c r="AD39" s="86"/>
      <c r="AE39" s="176">
        <f t="shared" si="0"/>
        <v>0</v>
      </c>
      <c r="AF39" s="87">
        <f t="shared" si="1"/>
        <v>0</v>
      </c>
      <c r="AG39" s="108" t="str">
        <f t="shared" si="3"/>
        <v>Yamagami</v>
      </c>
      <c r="AH39" s="108"/>
    </row>
    <row r="40" spans="1:34" ht="14.25">
      <c r="A40" s="132"/>
      <c r="B40" s="133" t="str">
        <f>'2005出席'!D53</f>
        <v>Shimizu</v>
      </c>
      <c r="C40" s="88"/>
      <c r="D40" s="86"/>
      <c r="E40" s="86"/>
      <c r="F40" s="86"/>
      <c r="G40" s="88"/>
      <c r="H40" s="86"/>
      <c r="I40" s="86"/>
      <c r="J40" s="86"/>
      <c r="K40" s="88"/>
      <c r="L40" s="86"/>
      <c r="M40" s="86"/>
      <c r="N40" s="86"/>
      <c r="O40" s="88"/>
      <c r="P40" s="86"/>
      <c r="Q40" s="86"/>
      <c r="R40" s="86"/>
      <c r="S40" s="88"/>
      <c r="T40" s="86"/>
      <c r="U40" s="86"/>
      <c r="V40" s="86"/>
      <c r="W40" s="88"/>
      <c r="X40" s="86"/>
      <c r="Y40" s="86"/>
      <c r="Z40" s="86"/>
      <c r="AA40" s="88"/>
      <c r="AB40" s="86"/>
      <c r="AC40" s="86"/>
      <c r="AD40" s="86"/>
      <c r="AE40" s="176">
        <f t="shared" si="0"/>
        <v>0</v>
      </c>
      <c r="AF40" s="87">
        <f t="shared" si="1"/>
        <v>0</v>
      </c>
      <c r="AG40" s="108" t="str">
        <f t="shared" si="3"/>
        <v>Shimizu</v>
      </c>
      <c r="AH40" s="108"/>
    </row>
    <row r="41" spans="1:34" ht="14.25">
      <c r="A41" s="132"/>
      <c r="B41" s="133" t="str">
        <f>'2005出席'!D47</f>
        <v>Mae</v>
      </c>
      <c r="C41" s="88"/>
      <c r="D41" s="86"/>
      <c r="E41" s="86"/>
      <c r="F41" s="86"/>
      <c r="G41" s="88"/>
      <c r="H41" s="86"/>
      <c r="I41" s="86"/>
      <c r="J41" s="86"/>
      <c r="K41" s="88"/>
      <c r="L41" s="86"/>
      <c r="M41" s="86"/>
      <c r="N41" s="86"/>
      <c r="O41" s="88"/>
      <c r="P41" s="86"/>
      <c r="Q41" s="86"/>
      <c r="R41" s="86"/>
      <c r="S41" s="88"/>
      <c r="T41" s="86"/>
      <c r="U41" s="86"/>
      <c r="V41" s="86"/>
      <c r="W41" s="88"/>
      <c r="X41" s="86"/>
      <c r="Y41" s="86"/>
      <c r="Z41" s="86"/>
      <c r="AA41" s="88"/>
      <c r="AB41" s="86"/>
      <c r="AC41" s="86"/>
      <c r="AD41" s="86"/>
      <c r="AE41" s="176">
        <f t="shared" si="0"/>
        <v>0</v>
      </c>
      <c r="AF41" s="87">
        <f t="shared" si="1"/>
        <v>0</v>
      </c>
      <c r="AG41" s="108" t="str">
        <f t="shared" si="3"/>
        <v>Mae</v>
      </c>
      <c r="AH41" s="108"/>
    </row>
    <row r="42" spans="1:39" s="92" customFormat="1" ht="14.25">
      <c r="A42" s="132"/>
      <c r="B42" s="133" t="str">
        <f>'2005出席'!D54</f>
        <v>Fujisawa</v>
      </c>
      <c r="C42" s="89"/>
      <c r="D42" s="90"/>
      <c r="E42" s="90"/>
      <c r="F42" s="90"/>
      <c r="G42" s="89"/>
      <c r="H42" s="90"/>
      <c r="I42" s="90"/>
      <c r="J42" s="90"/>
      <c r="K42" s="89"/>
      <c r="L42" s="90"/>
      <c r="M42" s="90"/>
      <c r="N42" s="90"/>
      <c r="O42" s="89"/>
      <c r="P42" s="90"/>
      <c r="Q42" s="90"/>
      <c r="R42" s="90"/>
      <c r="S42" s="89"/>
      <c r="T42" s="90"/>
      <c r="U42" s="90"/>
      <c r="V42" s="90"/>
      <c r="W42" s="89"/>
      <c r="X42" s="90"/>
      <c r="Y42" s="90"/>
      <c r="Z42" s="90"/>
      <c r="AA42" s="89"/>
      <c r="AB42" s="90"/>
      <c r="AC42" s="90"/>
      <c r="AD42" s="90"/>
      <c r="AE42" s="176">
        <f t="shared" si="0"/>
        <v>0</v>
      </c>
      <c r="AF42" s="87">
        <f t="shared" si="1"/>
        <v>0</v>
      </c>
      <c r="AG42" s="101" t="str">
        <f t="shared" si="3"/>
        <v>Fujisawa</v>
      </c>
      <c r="AH42" s="101"/>
      <c r="AI42" s="72"/>
      <c r="AJ42" s="72"/>
      <c r="AK42" s="72"/>
      <c r="AL42" s="72"/>
      <c r="AM42" s="72"/>
    </row>
    <row r="43" spans="1:34" ht="14.25">
      <c r="A43" s="132"/>
      <c r="B43" s="133" t="str">
        <f>'2005出席'!D10</f>
        <v>Hara</v>
      </c>
      <c r="C43" s="88"/>
      <c r="D43" s="86"/>
      <c r="E43" s="86"/>
      <c r="F43" s="86"/>
      <c r="G43" s="88"/>
      <c r="H43" s="86"/>
      <c r="I43" s="86"/>
      <c r="J43" s="86"/>
      <c r="K43" s="88"/>
      <c r="L43" s="86"/>
      <c r="M43" s="86"/>
      <c r="N43" s="86"/>
      <c r="O43" s="88"/>
      <c r="P43" s="86"/>
      <c r="Q43" s="86"/>
      <c r="R43" s="86"/>
      <c r="S43" s="88"/>
      <c r="T43" s="86"/>
      <c r="U43" s="86"/>
      <c r="V43" s="86"/>
      <c r="W43" s="88"/>
      <c r="X43" s="86"/>
      <c r="Y43" s="86"/>
      <c r="Z43" s="86"/>
      <c r="AA43" s="88"/>
      <c r="AB43" s="86"/>
      <c r="AC43" s="86"/>
      <c r="AD43" s="86"/>
      <c r="AE43" s="176">
        <f t="shared" si="0"/>
        <v>0</v>
      </c>
      <c r="AF43" s="87">
        <f t="shared" si="1"/>
        <v>0</v>
      </c>
      <c r="AG43" s="108" t="str">
        <f t="shared" si="3"/>
        <v>Hara</v>
      </c>
      <c r="AH43" s="108"/>
    </row>
    <row r="44" spans="1:34" ht="14.25">
      <c r="A44" s="132"/>
      <c r="B44" s="133" t="str">
        <f>'2005出席'!D35</f>
        <v>Kabuta</v>
      </c>
      <c r="C44" s="88"/>
      <c r="D44" s="86"/>
      <c r="E44" s="86"/>
      <c r="F44" s="86"/>
      <c r="G44" s="88"/>
      <c r="H44" s="86"/>
      <c r="I44" s="86"/>
      <c r="J44" s="86"/>
      <c r="K44" s="88"/>
      <c r="L44" s="86"/>
      <c r="M44" s="86"/>
      <c r="N44" s="86"/>
      <c r="O44" s="88"/>
      <c r="P44" s="86"/>
      <c r="Q44" s="86"/>
      <c r="R44" s="86"/>
      <c r="S44" s="88"/>
      <c r="T44" s="86"/>
      <c r="U44" s="86"/>
      <c r="V44" s="86"/>
      <c r="W44" s="88"/>
      <c r="X44" s="86"/>
      <c r="Y44" s="86"/>
      <c r="Z44" s="86"/>
      <c r="AA44" s="88"/>
      <c r="AB44" s="86"/>
      <c r="AC44" s="86"/>
      <c r="AD44" s="86"/>
      <c r="AE44" s="176">
        <f t="shared" si="0"/>
        <v>0</v>
      </c>
      <c r="AF44" s="87">
        <f t="shared" si="1"/>
        <v>0</v>
      </c>
      <c r="AG44" s="108" t="str">
        <f t="shared" si="3"/>
        <v>Kabuta</v>
      </c>
      <c r="AH44" s="108"/>
    </row>
    <row r="45" spans="1:34" ht="14.25">
      <c r="A45" s="132"/>
      <c r="B45" s="133" t="str">
        <f>'2005出席'!D27</f>
        <v>Hisaki</v>
      </c>
      <c r="C45" s="88"/>
      <c r="D45" s="86"/>
      <c r="E45" s="86"/>
      <c r="F45" s="86"/>
      <c r="G45" s="88"/>
      <c r="H45" s="86"/>
      <c r="I45" s="86"/>
      <c r="J45" s="86"/>
      <c r="K45" s="88"/>
      <c r="L45" s="86"/>
      <c r="M45" s="86"/>
      <c r="N45" s="86"/>
      <c r="O45" s="88"/>
      <c r="P45" s="86"/>
      <c r="Q45" s="86"/>
      <c r="R45" s="86"/>
      <c r="S45" s="88"/>
      <c r="T45" s="86"/>
      <c r="U45" s="86"/>
      <c r="V45" s="86"/>
      <c r="W45" s="88"/>
      <c r="X45" s="86"/>
      <c r="Y45" s="86"/>
      <c r="Z45" s="86"/>
      <c r="AA45" s="88"/>
      <c r="AB45" s="86"/>
      <c r="AC45" s="86"/>
      <c r="AD45" s="86"/>
      <c r="AE45" s="176">
        <f t="shared" si="0"/>
        <v>0</v>
      </c>
      <c r="AF45" s="87">
        <f t="shared" si="1"/>
        <v>0</v>
      </c>
      <c r="AG45" s="108" t="str">
        <f t="shared" si="3"/>
        <v>Hisaki</v>
      </c>
      <c r="AH45" s="108"/>
    </row>
    <row r="46" spans="1:34" ht="14.25">
      <c r="A46" s="132"/>
      <c r="B46" s="133" t="str">
        <f>'2005出席'!D34</f>
        <v>Miyazawa</v>
      </c>
      <c r="C46" s="88"/>
      <c r="D46" s="86"/>
      <c r="E46" s="86"/>
      <c r="F46" s="86"/>
      <c r="G46" s="88"/>
      <c r="H46" s="86"/>
      <c r="I46" s="86"/>
      <c r="J46" s="86"/>
      <c r="K46" s="88"/>
      <c r="L46" s="86"/>
      <c r="M46" s="86"/>
      <c r="N46" s="86"/>
      <c r="O46" s="88"/>
      <c r="P46" s="86"/>
      <c r="Q46" s="86"/>
      <c r="R46" s="86"/>
      <c r="S46" s="88"/>
      <c r="T46" s="86"/>
      <c r="U46" s="86"/>
      <c r="V46" s="86"/>
      <c r="W46" s="88"/>
      <c r="X46" s="86"/>
      <c r="Y46" s="86"/>
      <c r="Z46" s="86"/>
      <c r="AA46" s="88"/>
      <c r="AB46" s="86"/>
      <c r="AC46" s="86"/>
      <c r="AD46" s="86"/>
      <c r="AE46" s="176">
        <f t="shared" si="0"/>
        <v>0</v>
      </c>
      <c r="AF46" s="87">
        <f t="shared" si="1"/>
        <v>0</v>
      </c>
      <c r="AG46" s="108" t="str">
        <f t="shared" si="3"/>
        <v>Miyazawa</v>
      </c>
      <c r="AH46" s="108"/>
    </row>
    <row r="47" spans="1:34" ht="14.25">
      <c r="A47" s="132"/>
      <c r="B47" s="133" t="str">
        <f>'2005出席'!D32</f>
        <v>Ohnishi</v>
      </c>
      <c r="C47" s="88"/>
      <c r="D47" s="86"/>
      <c r="E47" s="86"/>
      <c r="F47" s="86"/>
      <c r="G47" s="88"/>
      <c r="H47" s="86"/>
      <c r="I47" s="86"/>
      <c r="J47" s="86"/>
      <c r="K47" s="88"/>
      <c r="L47" s="86"/>
      <c r="M47" s="86"/>
      <c r="N47" s="86"/>
      <c r="O47" s="88"/>
      <c r="P47" s="86"/>
      <c r="Q47" s="86"/>
      <c r="R47" s="86"/>
      <c r="S47" s="88"/>
      <c r="T47" s="86"/>
      <c r="U47" s="86"/>
      <c r="V47" s="86"/>
      <c r="W47" s="88"/>
      <c r="X47" s="86"/>
      <c r="Y47" s="86"/>
      <c r="Z47" s="86"/>
      <c r="AA47" s="88"/>
      <c r="AB47" s="86"/>
      <c r="AC47" s="86"/>
      <c r="AD47" s="86"/>
      <c r="AE47" s="176">
        <f t="shared" si="0"/>
        <v>0</v>
      </c>
      <c r="AF47" s="87">
        <f t="shared" si="1"/>
        <v>0</v>
      </c>
      <c r="AG47" s="108" t="str">
        <f t="shared" si="3"/>
        <v>Ohnishi</v>
      </c>
      <c r="AH47" s="108"/>
    </row>
    <row r="48" spans="1:34" ht="14.25">
      <c r="A48" s="132"/>
      <c r="B48" s="133" t="str">
        <f>'2005出席'!D33</f>
        <v>Seko</v>
      </c>
      <c r="C48" s="88"/>
      <c r="D48" s="86"/>
      <c r="E48" s="86"/>
      <c r="F48" s="86"/>
      <c r="G48" s="88"/>
      <c r="H48" s="86"/>
      <c r="I48" s="86"/>
      <c r="J48" s="86"/>
      <c r="K48" s="88"/>
      <c r="L48" s="86"/>
      <c r="M48" s="86"/>
      <c r="N48" s="86"/>
      <c r="O48" s="88"/>
      <c r="P48" s="86"/>
      <c r="Q48" s="86"/>
      <c r="R48" s="86"/>
      <c r="S48" s="88"/>
      <c r="T48" s="86"/>
      <c r="U48" s="86"/>
      <c r="V48" s="86"/>
      <c r="W48" s="88"/>
      <c r="X48" s="86"/>
      <c r="Y48" s="86"/>
      <c r="Z48" s="86"/>
      <c r="AA48" s="88"/>
      <c r="AB48" s="86"/>
      <c r="AC48" s="86"/>
      <c r="AD48" s="86"/>
      <c r="AE48" s="176">
        <f t="shared" si="0"/>
        <v>0</v>
      </c>
      <c r="AF48" s="87">
        <f t="shared" si="1"/>
        <v>0</v>
      </c>
      <c r="AG48" s="108" t="str">
        <f t="shared" si="3"/>
        <v>Seko</v>
      </c>
      <c r="AH48" s="108"/>
    </row>
    <row r="49" spans="1:34" ht="14.25">
      <c r="A49" s="132"/>
      <c r="B49" s="133" t="str">
        <f>'2005出席'!D48</f>
        <v>Yoshida</v>
      </c>
      <c r="C49" s="88"/>
      <c r="D49" s="86"/>
      <c r="E49" s="86"/>
      <c r="F49" s="86"/>
      <c r="G49" s="88"/>
      <c r="H49" s="86"/>
      <c r="I49" s="86"/>
      <c r="J49" s="86"/>
      <c r="K49" s="88"/>
      <c r="L49" s="86"/>
      <c r="M49" s="86"/>
      <c r="N49" s="86"/>
      <c r="O49" s="88"/>
      <c r="P49" s="86"/>
      <c r="Q49" s="86"/>
      <c r="R49" s="86"/>
      <c r="S49" s="88"/>
      <c r="T49" s="86"/>
      <c r="U49" s="86"/>
      <c r="V49" s="86"/>
      <c r="W49" s="88"/>
      <c r="X49" s="86"/>
      <c r="Y49" s="86"/>
      <c r="Z49" s="86"/>
      <c r="AA49" s="88"/>
      <c r="AB49" s="86"/>
      <c r="AC49" s="86"/>
      <c r="AD49" s="86"/>
      <c r="AE49" s="176">
        <f t="shared" si="0"/>
        <v>0</v>
      </c>
      <c r="AF49" s="87">
        <f t="shared" si="1"/>
        <v>0</v>
      </c>
      <c r="AG49" s="108" t="str">
        <f t="shared" si="3"/>
        <v>Yoshida</v>
      </c>
      <c r="AH49" s="108"/>
    </row>
    <row r="50" spans="1:34" ht="14.25">
      <c r="A50" s="132"/>
      <c r="B50" s="133" t="str">
        <f>'2005出席'!D55</f>
        <v>Abura</v>
      </c>
      <c r="C50" s="88"/>
      <c r="D50" s="86"/>
      <c r="E50" s="86"/>
      <c r="F50" s="86"/>
      <c r="G50" s="88"/>
      <c r="H50" s="86"/>
      <c r="I50" s="86"/>
      <c r="J50" s="86"/>
      <c r="K50" s="88"/>
      <c r="L50" s="86"/>
      <c r="M50" s="86"/>
      <c r="N50" s="86"/>
      <c r="O50" s="88"/>
      <c r="P50" s="86"/>
      <c r="Q50" s="86"/>
      <c r="R50" s="86"/>
      <c r="S50" s="88"/>
      <c r="T50" s="86"/>
      <c r="U50" s="86"/>
      <c r="V50" s="86"/>
      <c r="W50" s="88"/>
      <c r="X50" s="86"/>
      <c r="Y50" s="86"/>
      <c r="Z50" s="86"/>
      <c r="AA50" s="88"/>
      <c r="AB50" s="86"/>
      <c r="AC50" s="86"/>
      <c r="AD50" s="86"/>
      <c r="AE50" s="176">
        <f t="shared" si="0"/>
        <v>0</v>
      </c>
      <c r="AF50" s="87">
        <f t="shared" si="1"/>
        <v>0</v>
      </c>
      <c r="AG50" s="108" t="str">
        <f t="shared" si="3"/>
        <v>Abura</v>
      </c>
      <c r="AH50" s="108"/>
    </row>
    <row r="51" spans="1:34" ht="14.25">
      <c r="A51" s="132"/>
      <c r="B51" s="133" t="str">
        <f>'2005出席'!D56</f>
        <v>Yamada</v>
      </c>
      <c r="C51" s="88"/>
      <c r="D51" s="86"/>
      <c r="E51" s="86"/>
      <c r="F51" s="86"/>
      <c r="G51" s="88"/>
      <c r="H51" s="86"/>
      <c r="I51" s="86"/>
      <c r="J51" s="86"/>
      <c r="K51" s="88"/>
      <c r="L51" s="86"/>
      <c r="M51" s="86"/>
      <c r="N51" s="86"/>
      <c r="O51" s="88"/>
      <c r="P51" s="86"/>
      <c r="Q51" s="86"/>
      <c r="R51" s="86"/>
      <c r="S51" s="88"/>
      <c r="T51" s="86"/>
      <c r="U51" s="86"/>
      <c r="V51" s="86"/>
      <c r="W51" s="88"/>
      <c r="X51" s="86"/>
      <c r="Y51" s="86"/>
      <c r="Z51" s="86"/>
      <c r="AA51" s="88"/>
      <c r="AB51" s="86"/>
      <c r="AC51" s="86"/>
      <c r="AD51" s="86"/>
      <c r="AE51" s="176">
        <f t="shared" si="0"/>
        <v>0</v>
      </c>
      <c r="AF51" s="87">
        <f t="shared" si="1"/>
        <v>0</v>
      </c>
      <c r="AG51" s="108" t="str">
        <f t="shared" si="3"/>
        <v>Yamada</v>
      </c>
      <c r="AH51" s="108"/>
    </row>
    <row r="52" spans="1:34" ht="14.25">
      <c r="A52" s="132"/>
      <c r="B52" s="133" t="str">
        <f>'2005出席'!D57</f>
        <v>Higashi</v>
      </c>
      <c r="C52" s="88"/>
      <c r="D52" s="86"/>
      <c r="E52" s="86"/>
      <c r="F52" s="86"/>
      <c r="G52" s="88"/>
      <c r="H52" s="86"/>
      <c r="I52" s="86"/>
      <c r="J52" s="86"/>
      <c r="K52" s="88"/>
      <c r="L52" s="86"/>
      <c r="M52" s="86"/>
      <c r="N52" s="86"/>
      <c r="O52" s="88"/>
      <c r="P52" s="86"/>
      <c r="Q52" s="86"/>
      <c r="R52" s="86"/>
      <c r="S52" s="88"/>
      <c r="T52" s="86"/>
      <c r="U52" s="86"/>
      <c r="V52" s="86"/>
      <c r="W52" s="88"/>
      <c r="X52" s="86"/>
      <c r="Y52" s="86"/>
      <c r="Z52" s="86"/>
      <c r="AA52" s="88"/>
      <c r="AB52" s="86"/>
      <c r="AC52" s="86"/>
      <c r="AD52" s="86"/>
      <c r="AE52" s="176">
        <f t="shared" si="0"/>
        <v>0</v>
      </c>
      <c r="AF52" s="87">
        <f t="shared" si="1"/>
        <v>0</v>
      </c>
      <c r="AG52" s="108" t="str">
        <f t="shared" si="3"/>
        <v>Higashi</v>
      </c>
      <c r="AH52" s="108"/>
    </row>
    <row r="53" spans="1:34" ht="14.25">
      <c r="A53" s="132"/>
      <c r="B53" s="133" t="str">
        <f>'2005出席'!D58</f>
        <v>S.Okuhara</v>
      </c>
      <c r="C53" s="88"/>
      <c r="D53" s="86"/>
      <c r="E53" s="86"/>
      <c r="F53" s="86"/>
      <c r="G53" s="88"/>
      <c r="H53" s="86"/>
      <c r="I53" s="86"/>
      <c r="J53" s="86"/>
      <c r="K53" s="88"/>
      <c r="L53" s="86"/>
      <c r="M53" s="86"/>
      <c r="N53" s="86"/>
      <c r="O53" s="88"/>
      <c r="P53" s="86"/>
      <c r="Q53" s="86"/>
      <c r="R53" s="86"/>
      <c r="S53" s="88"/>
      <c r="T53" s="86"/>
      <c r="U53" s="86"/>
      <c r="V53" s="86"/>
      <c r="W53" s="88"/>
      <c r="X53" s="86"/>
      <c r="Y53" s="86"/>
      <c r="Z53" s="86"/>
      <c r="AA53" s="88"/>
      <c r="AB53" s="86"/>
      <c r="AC53" s="86"/>
      <c r="AD53" s="86"/>
      <c r="AE53" s="176">
        <f t="shared" si="0"/>
        <v>0</v>
      </c>
      <c r="AF53" s="87">
        <f t="shared" si="1"/>
        <v>0</v>
      </c>
      <c r="AG53" s="108" t="str">
        <f t="shared" si="3"/>
        <v>S.Okuhara</v>
      </c>
      <c r="AH53" s="108"/>
    </row>
    <row r="54" spans="1:34" ht="14.25">
      <c r="A54" s="132"/>
      <c r="B54" s="133" t="str">
        <f>'2005出席'!D59</f>
        <v>Muryoui</v>
      </c>
      <c r="C54" s="88"/>
      <c r="D54" s="86"/>
      <c r="E54" s="86"/>
      <c r="F54" s="86"/>
      <c r="G54" s="88"/>
      <c r="H54" s="86"/>
      <c r="I54" s="86"/>
      <c r="J54" s="86"/>
      <c r="K54" s="88"/>
      <c r="L54" s="86"/>
      <c r="M54" s="86"/>
      <c r="N54" s="86"/>
      <c r="O54" s="88"/>
      <c r="P54" s="86"/>
      <c r="Q54" s="86"/>
      <c r="R54" s="86"/>
      <c r="S54" s="88"/>
      <c r="T54" s="86"/>
      <c r="U54" s="86"/>
      <c r="V54" s="86"/>
      <c r="W54" s="88"/>
      <c r="X54" s="86"/>
      <c r="Y54" s="86"/>
      <c r="Z54" s="86"/>
      <c r="AA54" s="88"/>
      <c r="AB54" s="86"/>
      <c r="AC54" s="86"/>
      <c r="AD54" s="86"/>
      <c r="AE54" s="176">
        <f t="shared" si="0"/>
        <v>0</v>
      </c>
      <c r="AF54" s="87">
        <f t="shared" si="1"/>
        <v>0</v>
      </c>
      <c r="AG54" s="108" t="str">
        <f t="shared" si="3"/>
        <v>Muryoui</v>
      </c>
      <c r="AH54" s="108"/>
    </row>
    <row r="55" spans="1:34" ht="14.25">
      <c r="A55" s="132"/>
      <c r="B55" s="133" t="str">
        <f>'2005出席'!D60</f>
        <v>Matsuura</v>
      </c>
      <c r="C55" s="88"/>
      <c r="D55" s="86"/>
      <c r="E55" s="86"/>
      <c r="F55" s="86"/>
      <c r="G55" s="88"/>
      <c r="H55" s="86"/>
      <c r="I55" s="86"/>
      <c r="J55" s="86"/>
      <c r="K55" s="88"/>
      <c r="L55" s="86"/>
      <c r="M55" s="86"/>
      <c r="N55" s="86"/>
      <c r="O55" s="88"/>
      <c r="P55" s="86"/>
      <c r="Q55" s="86"/>
      <c r="R55" s="86"/>
      <c r="S55" s="88"/>
      <c r="T55" s="86"/>
      <c r="U55" s="86"/>
      <c r="V55" s="86"/>
      <c r="W55" s="88"/>
      <c r="X55" s="86"/>
      <c r="Y55" s="86"/>
      <c r="Z55" s="86"/>
      <c r="AA55" s="88"/>
      <c r="AB55" s="86"/>
      <c r="AC55" s="86"/>
      <c r="AD55" s="86"/>
      <c r="AE55" s="176">
        <f t="shared" si="0"/>
        <v>0</v>
      </c>
      <c r="AF55" s="87">
        <f t="shared" si="1"/>
        <v>0</v>
      </c>
      <c r="AG55" s="108" t="str">
        <f t="shared" si="3"/>
        <v>Matsuura</v>
      </c>
      <c r="AH55" s="108"/>
    </row>
    <row r="56" spans="1:34" ht="14.25">
      <c r="A56" s="132"/>
      <c r="B56" s="133" t="str">
        <f>'2005出席'!D61</f>
        <v>Yanagibashi</v>
      </c>
      <c r="C56" s="88"/>
      <c r="D56" s="86"/>
      <c r="E56" s="86"/>
      <c r="F56" s="86"/>
      <c r="G56" s="88"/>
      <c r="H56" s="86"/>
      <c r="I56" s="86"/>
      <c r="J56" s="86"/>
      <c r="K56" s="88"/>
      <c r="L56" s="86"/>
      <c r="M56" s="86"/>
      <c r="N56" s="86"/>
      <c r="O56" s="88"/>
      <c r="P56" s="86"/>
      <c r="Q56" s="86"/>
      <c r="R56" s="86"/>
      <c r="S56" s="88"/>
      <c r="T56" s="86"/>
      <c r="U56" s="86"/>
      <c r="V56" s="86"/>
      <c r="W56" s="88"/>
      <c r="X56" s="86"/>
      <c r="Y56" s="86"/>
      <c r="Z56" s="86"/>
      <c r="AA56" s="88"/>
      <c r="AB56" s="86"/>
      <c r="AC56" s="86"/>
      <c r="AD56" s="86"/>
      <c r="AE56" s="176">
        <f t="shared" si="0"/>
        <v>0</v>
      </c>
      <c r="AF56" s="87">
        <f t="shared" si="1"/>
        <v>0</v>
      </c>
      <c r="AG56" s="108" t="str">
        <f t="shared" si="3"/>
        <v>Yanagibashi</v>
      </c>
      <c r="AH56" s="108"/>
    </row>
    <row r="57" spans="1:34" ht="14.25">
      <c r="A57" s="132"/>
      <c r="B57" s="133" t="str">
        <f>'2005出席'!D62</f>
        <v>Tsurikawa</v>
      </c>
      <c r="C57" s="88"/>
      <c r="D57" s="86"/>
      <c r="E57" s="86"/>
      <c r="F57" s="86"/>
      <c r="G57" s="88"/>
      <c r="H57" s="86"/>
      <c r="I57" s="86"/>
      <c r="J57" s="86"/>
      <c r="K57" s="88"/>
      <c r="L57" s="86"/>
      <c r="M57" s="86"/>
      <c r="N57" s="86"/>
      <c r="O57" s="88"/>
      <c r="P57" s="86"/>
      <c r="Q57" s="86"/>
      <c r="R57" s="86"/>
      <c r="S57" s="88"/>
      <c r="T57" s="86"/>
      <c r="U57" s="86"/>
      <c r="V57" s="86"/>
      <c r="W57" s="88"/>
      <c r="X57" s="86"/>
      <c r="Y57" s="86"/>
      <c r="Z57" s="86"/>
      <c r="AA57" s="88"/>
      <c r="AB57" s="86"/>
      <c r="AC57" s="86"/>
      <c r="AD57" s="86"/>
      <c r="AE57" s="176">
        <f t="shared" si="0"/>
        <v>0</v>
      </c>
      <c r="AF57" s="87">
        <f t="shared" si="1"/>
        <v>0</v>
      </c>
      <c r="AG57" s="108" t="str">
        <f t="shared" si="3"/>
        <v>Tsurikawa</v>
      </c>
      <c r="AH57" s="108"/>
    </row>
    <row r="58" spans="1:34" ht="14.25">
      <c r="A58" s="132"/>
      <c r="B58" s="133" t="str">
        <f>'2005出席'!D63</f>
        <v>Honda</v>
      </c>
      <c r="C58" s="88"/>
      <c r="D58" s="86"/>
      <c r="E58" s="86"/>
      <c r="F58" s="86"/>
      <c r="G58" s="88"/>
      <c r="H58" s="86"/>
      <c r="I58" s="86"/>
      <c r="J58" s="86"/>
      <c r="K58" s="88"/>
      <c r="L58" s="86"/>
      <c r="M58" s="86"/>
      <c r="N58" s="86"/>
      <c r="O58" s="88"/>
      <c r="P58" s="86"/>
      <c r="Q58" s="86"/>
      <c r="R58" s="86"/>
      <c r="S58" s="88"/>
      <c r="T58" s="86"/>
      <c r="U58" s="86"/>
      <c r="V58" s="86"/>
      <c r="W58" s="88"/>
      <c r="X58" s="86"/>
      <c r="Y58" s="86"/>
      <c r="Z58" s="86"/>
      <c r="AA58" s="88"/>
      <c r="AB58" s="86"/>
      <c r="AC58" s="86"/>
      <c r="AD58" s="86"/>
      <c r="AE58" s="176">
        <f t="shared" si="0"/>
        <v>0</v>
      </c>
      <c r="AF58" s="87">
        <f t="shared" si="1"/>
        <v>0</v>
      </c>
      <c r="AG58" s="108" t="str">
        <f t="shared" si="3"/>
        <v>Honda</v>
      </c>
      <c r="AH58" s="108"/>
    </row>
    <row r="59" spans="1:34" ht="14.25">
      <c r="A59" s="132"/>
      <c r="B59" s="133" t="str">
        <f>'2005出席'!D64</f>
        <v>Katahira</v>
      </c>
      <c r="C59" s="88"/>
      <c r="D59" s="86"/>
      <c r="E59" s="86"/>
      <c r="F59" s="86"/>
      <c r="G59" s="88"/>
      <c r="H59" s="86"/>
      <c r="I59" s="86"/>
      <c r="J59" s="86"/>
      <c r="K59" s="88"/>
      <c r="L59" s="86"/>
      <c r="M59" s="86"/>
      <c r="N59" s="86"/>
      <c r="O59" s="88"/>
      <c r="P59" s="86"/>
      <c r="Q59" s="86"/>
      <c r="R59" s="86"/>
      <c r="S59" s="88"/>
      <c r="T59" s="86"/>
      <c r="U59" s="86"/>
      <c r="V59" s="86"/>
      <c r="W59" s="88"/>
      <c r="X59" s="86"/>
      <c r="Y59" s="86"/>
      <c r="Z59" s="86"/>
      <c r="AA59" s="88"/>
      <c r="AB59" s="86"/>
      <c r="AC59" s="86"/>
      <c r="AD59" s="86"/>
      <c r="AE59" s="176">
        <f t="shared" si="0"/>
        <v>0</v>
      </c>
      <c r="AF59" s="87">
        <f t="shared" si="1"/>
        <v>0</v>
      </c>
      <c r="AG59" s="108" t="str">
        <f t="shared" si="3"/>
        <v>Katahira</v>
      </c>
      <c r="AH59" s="108"/>
    </row>
    <row r="60" spans="1:34" ht="14.25">
      <c r="A60" s="132"/>
      <c r="B60" s="133" t="str">
        <f>'2005出席'!D65</f>
        <v>Yoneda</v>
      </c>
      <c r="C60" s="88"/>
      <c r="D60" s="86"/>
      <c r="E60" s="86"/>
      <c r="F60" s="86"/>
      <c r="G60" s="88"/>
      <c r="H60" s="86"/>
      <c r="I60" s="86"/>
      <c r="J60" s="86"/>
      <c r="K60" s="88"/>
      <c r="L60" s="86"/>
      <c r="M60" s="86"/>
      <c r="N60" s="86"/>
      <c r="O60" s="88"/>
      <c r="P60" s="86"/>
      <c r="Q60" s="86"/>
      <c r="R60" s="86"/>
      <c r="S60" s="88"/>
      <c r="T60" s="86"/>
      <c r="U60" s="86"/>
      <c r="V60" s="86"/>
      <c r="W60" s="88"/>
      <c r="X60" s="86"/>
      <c r="Y60" s="86"/>
      <c r="Z60" s="86"/>
      <c r="AA60" s="88"/>
      <c r="AB60" s="86"/>
      <c r="AC60" s="86"/>
      <c r="AD60" s="86"/>
      <c r="AE60" s="176">
        <f t="shared" si="0"/>
        <v>0</v>
      </c>
      <c r="AF60" s="87">
        <f t="shared" si="1"/>
        <v>0</v>
      </c>
      <c r="AG60" s="108" t="str">
        <f t="shared" si="3"/>
        <v>Yoneda</v>
      </c>
      <c r="AH60" s="108"/>
    </row>
    <row r="61" spans="1:34" ht="14.25">
      <c r="A61" s="132"/>
      <c r="B61" s="133" t="str">
        <f>'2005出席'!D66</f>
        <v>Nishimura</v>
      </c>
      <c r="C61" s="88"/>
      <c r="D61" s="86"/>
      <c r="E61" s="86"/>
      <c r="F61" s="86"/>
      <c r="G61" s="88"/>
      <c r="H61" s="86"/>
      <c r="I61" s="86"/>
      <c r="J61" s="86"/>
      <c r="K61" s="88"/>
      <c r="L61" s="86"/>
      <c r="M61" s="86"/>
      <c r="N61" s="86"/>
      <c r="O61" s="88"/>
      <c r="P61" s="86"/>
      <c r="Q61" s="86"/>
      <c r="R61" s="86"/>
      <c r="S61" s="88"/>
      <c r="T61" s="86"/>
      <c r="U61" s="86"/>
      <c r="V61" s="86"/>
      <c r="W61" s="88"/>
      <c r="X61" s="86"/>
      <c r="Y61" s="86"/>
      <c r="Z61" s="86"/>
      <c r="AA61" s="88"/>
      <c r="AB61" s="86"/>
      <c r="AC61" s="86"/>
      <c r="AD61" s="86"/>
      <c r="AE61" s="176">
        <f t="shared" si="0"/>
        <v>0</v>
      </c>
      <c r="AF61" s="87">
        <f t="shared" si="1"/>
        <v>0</v>
      </c>
      <c r="AG61" s="108" t="str">
        <f t="shared" si="3"/>
        <v>Nishimura</v>
      </c>
      <c r="AH61" s="108"/>
    </row>
    <row r="62" spans="1:34" ht="14.25">
      <c r="A62" s="132"/>
      <c r="B62" s="133" t="str">
        <f>'2005出席'!D67</f>
        <v>Iwahashi</v>
      </c>
      <c r="C62" s="88"/>
      <c r="D62" s="86"/>
      <c r="E62" s="86"/>
      <c r="F62" s="86"/>
      <c r="G62" s="88"/>
      <c r="H62" s="86"/>
      <c r="I62" s="86"/>
      <c r="J62" s="86"/>
      <c r="K62" s="88"/>
      <c r="L62" s="86"/>
      <c r="M62" s="86"/>
      <c r="N62" s="86"/>
      <c r="O62" s="88"/>
      <c r="P62" s="86"/>
      <c r="Q62" s="86"/>
      <c r="R62" s="86"/>
      <c r="S62" s="88"/>
      <c r="T62" s="86"/>
      <c r="U62" s="86"/>
      <c r="V62" s="86"/>
      <c r="W62" s="88"/>
      <c r="X62" s="86"/>
      <c r="Y62" s="86"/>
      <c r="Z62" s="86"/>
      <c r="AA62" s="88"/>
      <c r="AB62" s="86"/>
      <c r="AC62" s="86"/>
      <c r="AD62" s="86"/>
      <c r="AE62" s="176">
        <f t="shared" si="0"/>
        <v>0</v>
      </c>
      <c r="AF62" s="87">
        <f t="shared" si="1"/>
        <v>0</v>
      </c>
      <c r="AG62" s="108" t="str">
        <f t="shared" si="3"/>
        <v>Iwahashi</v>
      </c>
      <c r="AH62" s="108"/>
    </row>
    <row r="63" spans="1:34" ht="14.25">
      <c r="A63" s="132"/>
      <c r="B63" s="133" t="str">
        <f>'2005出席'!D36</f>
        <v>Miyashita</v>
      </c>
      <c r="C63" s="88"/>
      <c r="D63" s="86"/>
      <c r="E63" s="86"/>
      <c r="F63" s="86"/>
      <c r="G63" s="88"/>
      <c r="H63" s="86"/>
      <c r="I63" s="86"/>
      <c r="J63" s="86"/>
      <c r="K63" s="88"/>
      <c r="L63" s="86"/>
      <c r="M63" s="86"/>
      <c r="N63" s="86"/>
      <c r="O63" s="88"/>
      <c r="P63" s="86"/>
      <c r="Q63" s="86"/>
      <c r="R63" s="86"/>
      <c r="S63" s="88"/>
      <c r="T63" s="86"/>
      <c r="U63" s="86"/>
      <c r="V63" s="86"/>
      <c r="W63" s="88"/>
      <c r="X63" s="86"/>
      <c r="Y63" s="86"/>
      <c r="Z63" s="86"/>
      <c r="AA63" s="88"/>
      <c r="AB63" s="86"/>
      <c r="AC63" s="86"/>
      <c r="AD63" s="86"/>
      <c r="AE63" s="176">
        <f t="shared" si="0"/>
        <v>0</v>
      </c>
      <c r="AF63" s="87">
        <f t="shared" si="1"/>
        <v>0</v>
      </c>
      <c r="AG63" s="108" t="str">
        <f t="shared" si="3"/>
        <v>Miyashita</v>
      </c>
      <c r="AH63" s="108"/>
    </row>
    <row r="64" spans="1:34" ht="14.25">
      <c r="A64" s="132"/>
      <c r="B64" s="133" t="str">
        <f>'2005出席'!D68</f>
        <v>T.Minami</v>
      </c>
      <c r="C64" s="88"/>
      <c r="D64" s="86"/>
      <c r="E64" s="86"/>
      <c r="F64" s="86"/>
      <c r="G64" s="88"/>
      <c r="H64" s="86"/>
      <c r="I64" s="86"/>
      <c r="J64" s="86"/>
      <c r="K64" s="88"/>
      <c r="L64" s="86"/>
      <c r="M64" s="86"/>
      <c r="N64" s="86"/>
      <c r="O64" s="88"/>
      <c r="P64" s="86"/>
      <c r="Q64" s="86"/>
      <c r="R64" s="86"/>
      <c r="S64" s="88"/>
      <c r="T64" s="86"/>
      <c r="U64" s="86"/>
      <c r="V64" s="86"/>
      <c r="W64" s="88"/>
      <c r="X64" s="86"/>
      <c r="Y64" s="86"/>
      <c r="Z64" s="86"/>
      <c r="AA64" s="88"/>
      <c r="AB64" s="86"/>
      <c r="AC64" s="86"/>
      <c r="AD64" s="86"/>
      <c r="AE64" s="176">
        <f t="shared" si="0"/>
        <v>0</v>
      </c>
      <c r="AF64" s="87">
        <f t="shared" si="1"/>
        <v>0</v>
      </c>
      <c r="AG64" s="108" t="str">
        <f t="shared" si="3"/>
        <v>T.Minami</v>
      </c>
      <c r="AH64" s="108"/>
    </row>
    <row r="65" spans="1:34" ht="14.25">
      <c r="A65" s="132"/>
      <c r="B65" s="133" t="str">
        <f>'2005出席'!D69</f>
        <v>Takagawa</v>
      </c>
      <c r="C65" s="88"/>
      <c r="D65" s="86"/>
      <c r="E65" s="86"/>
      <c r="F65" s="86"/>
      <c r="G65" s="88"/>
      <c r="H65" s="86"/>
      <c r="I65" s="86"/>
      <c r="J65" s="86"/>
      <c r="K65" s="88"/>
      <c r="L65" s="86"/>
      <c r="M65" s="86"/>
      <c r="N65" s="86"/>
      <c r="O65" s="88"/>
      <c r="P65" s="86"/>
      <c r="Q65" s="86"/>
      <c r="R65" s="86"/>
      <c r="S65" s="88"/>
      <c r="T65" s="86"/>
      <c r="U65" s="86"/>
      <c r="V65" s="86"/>
      <c r="W65" s="88"/>
      <c r="X65" s="86"/>
      <c r="Y65" s="86"/>
      <c r="Z65" s="86"/>
      <c r="AA65" s="88"/>
      <c r="AB65" s="86"/>
      <c r="AC65" s="86"/>
      <c r="AD65" s="86"/>
      <c r="AE65" s="176">
        <f t="shared" si="0"/>
        <v>0</v>
      </c>
      <c r="AF65" s="87">
        <f t="shared" si="1"/>
        <v>0</v>
      </c>
      <c r="AG65" s="108" t="str">
        <f t="shared" si="3"/>
        <v>Takagawa</v>
      </c>
      <c r="AH65" s="108"/>
    </row>
    <row r="66" spans="1:34" ht="14.25">
      <c r="A66" s="132"/>
      <c r="B66" s="133" t="str">
        <f>'2005出席'!D70</f>
        <v>Yamamoto</v>
      </c>
      <c r="C66" s="88"/>
      <c r="D66" s="86"/>
      <c r="E66" s="86"/>
      <c r="F66" s="86"/>
      <c r="G66" s="88"/>
      <c r="H66" s="86"/>
      <c r="I66" s="86"/>
      <c r="J66" s="86"/>
      <c r="K66" s="88"/>
      <c r="L66" s="86"/>
      <c r="M66" s="86"/>
      <c r="N66" s="86"/>
      <c r="O66" s="88"/>
      <c r="P66" s="86"/>
      <c r="Q66" s="86"/>
      <c r="R66" s="86"/>
      <c r="S66" s="88"/>
      <c r="T66" s="86"/>
      <c r="U66" s="86"/>
      <c r="V66" s="86"/>
      <c r="W66" s="88"/>
      <c r="X66" s="86"/>
      <c r="Y66" s="86"/>
      <c r="Z66" s="86"/>
      <c r="AA66" s="88"/>
      <c r="AB66" s="86"/>
      <c r="AC66" s="86"/>
      <c r="AD66" s="86"/>
      <c r="AE66" s="176">
        <f t="shared" si="0"/>
        <v>0</v>
      </c>
      <c r="AF66" s="87">
        <f t="shared" si="1"/>
        <v>0</v>
      </c>
      <c r="AG66" s="108" t="str">
        <f t="shared" si="3"/>
        <v>Yamamoto</v>
      </c>
      <c r="AH66" s="108"/>
    </row>
    <row r="67" spans="1:34" ht="14.25">
      <c r="A67" s="132"/>
      <c r="B67" s="133" t="str">
        <f>'2005出席'!D71</f>
        <v>Watanabe</v>
      </c>
      <c r="C67" s="88"/>
      <c r="D67" s="86"/>
      <c r="E67" s="86"/>
      <c r="F67" s="86"/>
      <c r="G67" s="88"/>
      <c r="H67" s="86"/>
      <c r="I67" s="86"/>
      <c r="J67" s="86"/>
      <c r="K67" s="88"/>
      <c r="L67" s="86"/>
      <c r="M67" s="86"/>
      <c r="N67" s="86"/>
      <c r="O67" s="88"/>
      <c r="P67" s="86"/>
      <c r="Q67" s="86"/>
      <c r="R67" s="86"/>
      <c r="S67" s="88"/>
      <c r="T67" s="86"/>
      <c r="U67" s="86"/>
      <c r="V67" s="86"/>
      <c r="W67" s="88"/>
      <c r="X67" s="86"/>
      <c r="Y67" s="86"/>
      <c r="Z67" s="86"/>
      <c r="AA67" s="88"/>
      <c r="AB67" s="86"/>
      <c r="AC67" s="86"/>
      <c r="AD67" s="86"/>
      <c r="AE67" s="176">
        <f t="shared" si="0"/>
        <v>0</v>
      </c>
      <c r="AF67" s="87">
        <f t="shared" si="1"/>
        <v>0</v>
      </c>
      <c r="AG67" s="108" t="str">
        <f t="shared" si="3"/>
        <v>Watanabe</v>
      </c>
      <c r="AH67" s="108"/>
    </row>
    <row r="68" spans="1:34" ht="14.25">
      <c r="A68" s="132"/>
      <c r="B68" s="133" t="str">
        <f>'2005出席'!D72</f>
        <v>Y.Okuhara</v>
      </c>
      <c r="C68" s="88"/>
      <c r="D68" s="86"/>
      <c r="E68" s="86"/>
      <c r="F68" s="86"/>
      <c r="G68" s="88"/>
      <c r="H68" s="86"/>
      <c r="I68" s="86"/>
      <c r="J68" s="86"/>
      <c r="K68" s="88"/>
      <c r="L68" s="86"/>
      <c r="M68" s="86"/>
      <c r="N68" s="86"/>
      <c r="O68" s="88"/>
      <c r="P68" s="86"/>
      <c r="Q68" s="86"/>
      <c r="R68" s="86"/>
      <c r="S68" s="88"/>
      <c r="T68" s="86"/>
      <c r="U68" s="86"/>
      <c r="V68" s="86"/>
      <c r="W68" s="88"/>
      <c r="X68" s="86"/>
      <c r="Y68" s="86"/>
      <c r="Z68" s="86"/>
      <c r="AA68" s="88"/>
      <c r="AB68" s="86"/>
      <c r="AC68" s="86"/>
      <c r="AD68" s="86"/>
      <c r="AE68" s="176">
        <f t="shared" si="0"/>
        <v>0</v>
      </c>
      <c r="AF68" s="87">
        <f t="shared" si="1"/>
        <v>0</v>
      </c>
      <c r="AG68" s="108" t="str">
        <f t="shared" si="3"/>
        <v>Y.Okuhara</v>
      </c>
      <c r="AH68" s="108"/>
    </row>
    <row r="69" spans="1:34" ht="14.25">
      <c r="A69" s="132"/>
      <c r="B69" s="133" t="str">
        <f>'2005出席'!D73</f>
        <v>Nakata</v>
      </c>
      <c r="C69" s="88"/>
      <c r="D69" s="86"/>
      <c r="E69" s="86"/>
      <c r="F69" s="86"/>
      <c r="G69" s="88"/>
      <c r="H69" s="86"/>
      <c r="I69" s="86"/>
      <c r="J69" s="86"/>
      <c r="K69" s="88"/>
      <c r="L69" s="86"/>
      <c r="M69" s="86"/>
      <c r="N69" s="86"/>
      <c r="O69" s="88"/>
      <c r="P69" s="86"/>
      <c r="Q69" s="86"/>
      <c r="R69" s="86"/>
      <c r="S69" s="88"/>
      <c r="T69" s="86"/>
      <c r="U69" s="86"/>
      <c r="V69" s="86"/>
      <c r="W69" s="88"/>
      <c r="X69" s="86"/>
      <c r="Y69" s="86"/>
      <c r="Z69" s="86"/>
      <c r="AA69" s="88"/>
      <c r="AB69" s="86"/>
      <c r="AC69" s="86"/>
      <c r="AD69" s="86"/>
      <c r="AE69" s="176">
        <f t="shared" si="0"/>
        <v>0</v>
      </c>
      <c r="AF69" s="87">
        <f t="shared" si="1"/>
        <v>0</v>
      </c>
      <c r="AG69" s="108" t="str">
        <f t="shared" si="3"/>
        <v>Nakata</v>
      </c>
      <c r="AH69" s="108"/>
    </row>
    <row r="70" spans="1:34" ht="14.25">
      <c r="A70" s="132"/>
      <c r="B70" s="133" t="str">
        <f>'2005出席'!D74</f>
        <v>Nakanishi</v>
      </c>
      <c r="C70" s="88"/>
      <c r="D70" s="86"/>
      <c r="E70" s="86"/>
      <c r="F70" s="86"/>
      <c r="G70" s="88"/>
      <c r="H70" s="86"/>
      <c r="I70" s="86"/>
      <c r="J70" s="86"/>
      <c r="K70" s="88"/>
      <c r="L70" s="86"/>
      <c r="M70" s="86"/>
      <c r="N70" s="86"/>
      <c r="O70" s="88"/>
      <c r="P70" s="86"/>
      <c r="Q70" s="86"/>
      <c r="R70" s="86"/>
      <c r="S70" s="88"/>
      <c r="T70" s="86"/>
      <c r="U70" s="86"/>
      <c r="V70" s="86"/>
      <c r="W70" s="88"/>
      <c r="X70" s="86"/>
      <c r="Y70" s="86"/>
      <c r="Z70" s="86"/>
      <c r="AA70" s="88"/>
      <c r="AB70" s="86"/>
      <c r="AC70" s="86"/>
      <c r="AD70" s="86"/>
      <c r="AE70" s="176">
        <f t="shared" si="0"/>
        <v>0</v>
      </c>
      <c r="AF70" s="87">
        <f t="shared" si="1"/>
        <v>0</v>
      </c>
      <c r="AG70" s="108" t="str">
        <f t="shared" si="3"/>
        <v>Nakanishi</v>
      </c>
      <c r="AH70" s="108"/>
    </row>
    <row r="71" spans="1:34" ht="14.25">
      <c r="A71" s="132"/>
      <c r="B71" s="133" t="str">
        <f>'2005出席'!D75</f>
        <v>Takamura</v>
      </c>
      <c r="C71" s="88"/>
      <c r="D71" s="86"/>
      <c r="E71" s="86"/>
      <c r="F71" s="86"/>
      <c r="G71" s="88"/>
      <c r="H71" s="86"/>
      <c r="I71" s="86"/>
      <c r="J71" s="86"/>
      <c r="K71" s="88"/>
      <c r="L71" s="86"/>
      <c r="M71" s="86"/>
      <c r="N71" s="86"/>
      <c r="O71" s="88"/>
      <c r="P71" s="86"/>
      <c r="Q71" s="86"/>
      <c r="R71" s="86"/>
      <c r="S71" s="88"/>
      <c r="T71" s="86"/>
      <c r="U71" s="86"/>
      <c r="V71" s="86"/>
      <c r="W71" s="88"/>
      <c r="X71" s="86"/>
      <c r="Y71" s="86"/>
      <c r="Z71" s="86"/>
      <c r="AA71" s="88"/>
      <c r="AB71" s="86"/>
      <c r="AC71" s="86"/>
      <c r="AD71" s="86"/>
      <c r="AE71" s="176">
        <f t="shared" si="0"/>
        <v>0</v>
      </c>
      <c r="AF71" s="87">
        <f t="shared" si="1"/>
        <v>0</v>
      </c>
      <c r="AG71" s="108" t="str">
        <f t="shared" si="3"/>
        <v>Takamura</v>
      </c>
      <c r="AH71" s="108"/>
    </row>
    <row r="72" spans="1:34" ht="14.25">
      <c r="A72" s="132" t="str">
        <f>'2005出席'!C12</f>
        <v>マネージャー</v>
      </c>
      <c r="B72" s="133" t="str">
        <f>'2005出席'!D12</f>
        <v>Asamoto</v>
      </c>
      <c r="C72" s="88"/>
      <c r="D72" s="86"/>
      <c r="E72" s="86"/>
      <c r="F72" s="86"/>
      <c r="G72" s="88"/>
      <c r="H72" s="86"/>
      <c r="I72" s="86"/>
      <c r="J72" s="86"/>
      <c r="K72" s="88"/>
      <c r="L72" s="86"/>
      <c r="M72" s="86"/>
      <c r="N72" s="86"/>
      <c r="O72" s="88"/>
      <c r="P72" s="86"/>
      <c r="Q72" s="86"/>
      <c r="R72" s="86"/>
      <c r="S72" s="88"/>
      <c r="T72" s="86"/>
      <c r="U72" s="86"/>
      <c r="V72" s="86"/>
      <c r="W72" s="88"/>
      <c r="X72" s="86"/>
      <c r="Y72" s="86"/>
      <c r="Z72" s="86"/>
      <c r="AA72" s="88"/>
      <c r="AB72" s="86"/>
      <c r="AC72" s="86"/>
      <c r="AD72" s="86"/>
      <c r="AE72" s="176">
        <f>SUMIF($C$6:$AD$6,"G",$C72:$AD72)</f>
        <v>0</v>
      </c>
      <c r="AF72" s="87">
        <f>SUMIF($C$6:$AD$6,"A",$C72:$AD72)</f>
        <v>0</v>
      </c>
      <c r="AG72" s="108" t="str">
        <f t="shared" si="3"/>
        <v>Asamoto</v>
      </c>
      <c r="AH72" s="108"/>
    </row>
    <row r="73" spans="1:34" ht="14.25">
      <c r="A73" s="126"/>
      <c r="B73" s="133" t="s">
        <v>541</v>
      </c>
      <c r="C73" s="88"/>
      <c r="D73" s="86"/>
      <c r="E73" s="86"/>
      <c r="F73" s="86"/>
      <c r="G73" s="88"/>
      <c r="H73" s="86"/>
      <c r="I73" s="86"/>
      <c r="J73" s="86"/>
      <c r="K73" s="88"/>
      <c r="L73" s="86"/>
      <c r="M73" s="86"/>
      <c r="N73" s="86"/>
      <c r="O73" s="88"/>
      <c r="P73" s="86"/>
      <c r="Q73" s="86"/>
      <c r="R73" s="86"/>
      <c r="S73" s="88"/>
      <c r="T73" s="86"/>
      <c r="U73" s="86"/>
      <c r="V73" s="86"/>
      <c r="W73" s="88"/>
      <c r="X73" s="86"/>
      <c r="Y73" s="86"/>
      <c r="Z73" s="86"/>
      <c r="AA73" s="88"/>
      <c r="AB73" s="86"/>
      <c r="AC73" s="86"/>
      <c r="AD73" s="86"/>
      <c r="AE73" s="176">
        <f>SUMIF($C$6:$AD$6,"G",$C73:$AD73)</f>
        <v>0</v>
      </c>
      <c r="AF73" s="87">
        <f>SUMIF($C$6:$AD$6,"A",$C73:$AD73)</f>
        <v>0</v>
      </c>
      <c r="AG73" s="108" t="s">
        <v>368</v>
      </c>
      <c r="AH73" s="108"/>
    </row>
    <row r="74" spans="1:34" ht="14.25">
      <c r="A74" s="126"/>
      <c r="B74" s="172" t="s">
        <v>542</v>
      </c>
      <c r="C74" s="77"/>
      <c r="D74" s="173"/>
      <c r="E74" s="173"/>
      <c r="F74" s="173"/>
      <c r="G74" s="77"/>
      <c r="H74" s="173"/>
      <c r="I74" s="173"/>
      <c r="J74" s="173"/>
      <c r="K74" s="77"/>
      <c r="L74" s="173"/>
      <c r="M74" s="173"/>
      <c r="N74" s="173"/>
      <c r="O74" s="77"/>
      <c r="P74" s="173"/>
      <c r="Q74" s="173"/>
      <c r="R74" s="173"/>
      <c r="S74" s="77"/>
      <c r="T74" s="173"/>
      <c r="U74" s="173"/>
      <c r="V74" s="173"/>
      <c r="W74" s="77"/>
      <c r="X74" s="173"/>
      <c r="Y74" s="173"/>
      <c r="Z74" s="173"/>
      <c r="AA74" s="77"/>
      <c r="AB74" s="173"/>
      <c r="AC74" s="173"/>
      <c r="AD74" s="173"/>
      <c r="AE74" s="176">
        <f>SUMIF($C$6:$AD$6,"G",$C74:$AD74)</f>
        <v>0</v>
      </c>
      <c r="AF74" s="87">
        <f>SUMIF($C$6:$AD$6,"A",$C74:$AD74)</f>
        <v>0</v>
      </c>
      <c r="AG74" s="108" t="s">
        <v>370</v>
      </c>
      <c r="AH74" s="108"/>
    </row>
    <row r="75" spans="1:34" ht="14.25">
      <c r="A75" s="134"/>
      <c r="B75" s="135"/>
      <c r="C75" s="174">
        <f>SUM(C7:C74)</f>
        <v>1</v>
      </c>
      <c r="D75" s="97">
        <f>SUM(D7:D74)</f>
        <v>1</v>
      </c>
      <c r="E75" s="97">
        <f>SUM(E7:E74)</f>
        <v>1</v>
      </c>
      <c r="F75" s="97">
        <f>SUM(F7:F74)</f>
        <v>1</v>
      </c>
      <c r="G75" s="174">
        <f>SUM(G7:G74)</f>
        <v>0</v>
      </c>
      <c r="H75" s="97">
        <f>SUM(H7:H74)</f>
        <v>0</v>
      </c>
      <c r="I75" s="97">
        <f>SUM(I7:I74)</f>
        <v>3</v>
      </c>
      <c r="J75" s="97">
        <f>SUM(J7:J74)</f>
        <v>3</v>
      </c>
      <c r="K75" s="174">
        <f aca="true" t="shared" si="4" ref="K75:R75">SUM(K7:K74)</f>
        <v>1</v>
      </c>
      <c r="L75" s="97">
        <f t="shared" si="4"/>
        <v>1</v>
      </c>
      <c r="M75" s="97">
        <f t="shared" si="4"/>
        <v>1</v>
      </c>
      <c r="N75" s="97">
        <f t="shared" si="4"/>
        <v>1</v>
      </c>
      <c r="O75" s="174">
        <f t="shared" si="4"/>
        <v>0</v>
      </c>
      <c r="P75" s="97">
        <f t="shared" si="4"/>
        <v>0</v>
      </c>
      <c r="Q75" s="97">
        <f t="shared" si="4"/>
        <v>1</v>
      </c>
      <c r="R75" s="97">
        <f t="shared" si="4"/>
        <v>0</v>
      </c>
      <c r="S75" s="174">
        <f>SUM(S7:S74)</f>
        <v>0</v>
      </c>
      <c r="T75" s="97">
        <f>SUM(T7:T74)</f>
        <v>0</v>
      </c>
      <c r="U75" s="97">
        <f>SUM(U7:U74)</f>
        <v>1</v>
      </c>
      <c r="V75" s="97">
        <f>SUM(V7:V74)</f>
        <v>1</v>
      </c>
      <c r="W75" s="174">
        <f>SUM(W7:W74)</f>
        <v>0</v>
      </c>
      <c r="X75" s="97">
        <f>SUM(X7:X74)</f>
        <v>0</v>
      </c>
      <c r="Y75" s="97">
        <f>SUM(Y7:Y74)</f>
        <v>1</v>
      </c>
      <c r="Z75" s="97">
        <f>SUM(Z7:Z74)</f>
        <v>0</v>
      </c>
      <c r="AA75" s="174">
        <f>SUM(AA7:AA74)</f>
        <v>0</v>
      </c>
      <c r="AB75" s="97">
        <f>SUM(AB7:AB74)</f>
        <v>0</v>
      </c>
      <c r="AC75" s="97">
        <f>SUM(AC7:AC74)</f>
        <v>1</v>
      </c>
      <c r="AD75" s="97">
        <f>SUM(AD7:AD74)</f>
        <v>0</v>
      </c>
      <c r="AE75" s="174">
        <f>SUM(AE7:AE74)</f>
        <v>11</v>
      </c>
      <c r="AF75" s="95">
        <f>SUM(AF7:AF74)</f>
        <v>8</v>
      </c>
      <c r="AG75" s="101"/>
      <c r="AH75" s="101"/>
    </row>
    <row r="76" spans="1:34" ht="14.25">
      <c r="A76" s="98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</row>
    <row r="77" spans="1:34" ht="14.25">
      <c r="A77" s="98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</row>
    <row r="78" spans="1:34" ht="14.25">
      <c r="A78" s="98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</row>
    <row r="79" spans="1:34" ht="14.25">
      <c r="A79" s="98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</row>
    <row r="80" spans="1:34" ht="14.25">
      <c r="A80" s="98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4" ht="14.25">
      <c r="A81" s="9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4" ht="14.25">
      <c r="A82" s="9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4" ht="14.25">
      <c r="A83" s="100"/>
      <c r="B83" s="101"/>
      <c r="C83" s="101"/>
      <c r="D83" s="101"/>
      <c r="E83" s="92"/>
      <c r="F83" s="92"/>
      <c r="G83" s="101"/>
      <c r="H83" s="101"/>
      <c r="I83" s="92"/>
      <c r="J83" s="92"/>
      <c r="K83" s="101"/>
      <c r="L83" s="101"/>
      <c r="M83" s="92"/>
      <c r="N83" s="92"/>
      <c r="O83" s="101"/>
      <c r="P83" s="101"/>
      <c r="Q83" s="92"/>
      <c r="R83" s="92"/>
      <c r="S83" s="101"/>
      <c r="T83" s="101"/>
      <c r="U83" s="92"/>
      <c r="V83" s="92"/>
      <c r="W83" s="101"/>
      <c r="X83" s="101"/>
      <c r="Y83" s="92"/>
      <c r="Z83" s="92"/>
      <c r="AA83" s="101"/>
      <c r="AB83" s="101"/>
      <c r="AC83" s="92"/>
      <c r="AD83" s="92"/>
      <c r="AE83" s="92"/>
      <c r="AF83" s="92"/>
      <c r="AG83" s="92"/>
      <c r="AH83" s="92"/>
    </row>
    <row r="84" spans="1:34" ht="15">
      <c r="A84" s="102"/>
      <c r="B84" s="101"/>
      <c r="C84" s="101"/>
      <c r="D84" s="101"/>
      <c r="E84" s="92"/>
      <c r="F84" s="92"/>
      <c r="G84" s="101"/>
      <c r="H84" s="101"/>
      <c r="I84" s="92"/>
      <c r="J84" s="92"/>
      <c r="K84" s="101"/>
      <c r="L84" s="101"/>
      <c r="M84" s="92"/>
      <c r="N84" s="92"/>
      <c r="O84" s="101"/>
      <c r="P84" s="101"/>
      <c r="Q84" s="92"/>
      <c r="R84" s="92"/>
      <c r="S84" s="101"/>
      <c r="T84" s="101"/>
      <c r="U84" s="92"/>
      <c r="V84" s="92"/>
      <c r="W84" s="101"/>
      <c r="X84" s="101"/>
      <c r="Y84" s="92"/>
      <c r="Z84" s="92"/>
      <c r="AA84" s="101"/>
      <c r="AB84" s="101"/>
      <c r="AC84" s="92"/>
      <c r="AD84" s="92"/>
      <c r="AE84" s="92"/>
      <c r="AF84" s="92"/>
      <c r="AG84" s="92"/>
      <c r="AH84" s="92"/>
    </row>
    <row r="85" spans="1:34" ht="14.25">
      <c r="A85" s="100"/>
      <c r="B85" s="101"/>
      <c r="C85" s="101"/>
      <c r="D85" s="101"/>
      <c r="E85" s="92"/>
      <c r="F85" s="92"/>
      <c r="G85" s="101"/>
      <c r="H85" s="101"/>
      <c r="I85" s="92"/>
      <c r="J85" s="92"/>
      <c r="K85" s="101"/>
      <c r="L85" s="101"/>
      <c r="M85" s="92"/>
      <c r="N85" s="92"/>
      <c r="O85" s="101"/>
      <c r="P85" s="101"/>
      <c r="Q85" s="92"/>
      <c r="R85" s="92"/>
      <c r="S85" s="101"/>
      <c r="T85" s="101"/>
      <c r="U85" s="92"/>
      <c r="V85" s="92"/>
      <c r="W85" s="101"/>
      <c r="X85" s="101"/>
      <c r="Y85" s="92"/>
      <c r="Z85" s="92"/>
      <c r="AA85" s="101"/>
      <c r="AB85" s="101"/>
      <c r="AC85" s="92"/>
      <c r="AD85" s="92"/>
      <c r="AE85" s="92"/>
      <c r="AF85" s="92"/>
      <c r="AG85" s="92"/>
      <c r="AH85" s="92"/>
    </row>
    <row r="86" spans="1:34" ht="14.25">
      <c r="A86" s="100"/>
      <c r="B86" s="101"/>
      <c r="C86" s="101"/>
      <c r="D86" s="101"/>
      <c r="E86" s="92"/>
      <c r="F86" s="92"/>
      <c r="G86" s="101"/>
      <c r="H86" s="101"/>
      <c r="I86" s="92"/>
      <c r="J86" s="92"/>
      <c r="K86" s="101"/>
      <c r="L86" s="101"/>
      <c r="M86" s="92"/>
      <c r="N86" s="92"/>
      <c r="O86" s="101"/>
      <c r="P86" s="101"/>
      <c r="Q86" s="92"/>
      <c r="R86" s="92"/>
      <c r="S86" s="101"/>
      <c r="T86" s="101"/>
      <c r="U86" s="92"/>
      <c r="V86" s="92"/>
      <c r="W86" s="101"/>
      <c r="X86" s="101"/>
      <c r="Y86" s="92"/>
      <c r="Z86" s="92"/>
      <c r="AA86" s="101"/>
      <c r="AB86" s="101"/>
      <c r="AC86" s="92"/>
      <c r="AD86" s="92"/>
      <c r="AE86" s="92"/>
      <c r="AF86" s="92"/>
      <c r="AG86" s="92"/>
      <c r="AH86" s="92"/>
    </row>
    <row r="87" spans="1:34" ht="14.25">
      <c r="A87" s="103"/>
      <c r="B87" s="101"/>
      <c r="C87" s="101"/>
      <c r="D87" s="101"/>
      <c r="E87" s="92"/>
      <c r="F87" s="92"/>
      <c r="G87" s="101"/>
      <c r="H87" s="101"/>
      <c r="I87" s="92"/>
      <c r="J87" s="92"/>
      <c r="K87" s="101"/>
      <c r="L87" s="101"/>
      <c r="M87" s="92"/>
      <c r="N87" s="92"/>
      <c r="O87" s="101"/>
      <c r="P87" s="101"/>
      <c r="Q87" s="92"/>
      <c r="R87" s="92"/>
      <c r="S87" s="101"/>
      <c r="T87" s="101"/>
      <c r="U87" s="92"/>
      <c r="V87" s="92"/>
      <c r="W87" s="101"/>
      <c r="X87" s="101"/>
      <c r="Y87" s="92"/>
      <c r="Z87" s="92"/>
      <c r="AA87" s="101"/>
      <c r="AB87" s="101"/>
      <c r="AC87" s="92"/>
      <c r="AD87" s="92"/>
      <c r="AE87" s="92"/>
      <c r="AF87" s="92"/>
      <c r="AG87" s="92"/>
      <c r="AH87" s="92"/>
    </row>
    <row r="88" spans="1:34" ht="14.25">
      <c r="A88" s="103"/>
      <c r="B88" s="101"/>
      <c r="C88" s="101"/>
      <c r="D88" s="101"/>
      <c r="E88" s="92"/>
      <c r="F88" s="92"/>
      <c r="G88" s="101"/>
      <c r="H88" s="101"/>
      <c r="I88" s="92"/>
      <c r="J88" s="92"/>
      <c r="K88" s="101"/>
      <c r="L88" s="101"/>
      <c r="M88" s="92"/>
      <c r="N88" s="92"/>
      <c r="O88" s="101"/>
      <c r="P88" s="101"/>
      <c r="Q88" s="92"/>
      <c r="R88" s="92"/>
      <c r="S88" s="101"/>
      <c r="T88" s="101"/>
      <c r="U88" s="92"/>
      <c r="V88" s="92"/>
      <c r="W88" s="101"/>
      <c r="X88" s="101"/>
      <c r="Y88" s="92"/>
      <c r="Z88" s="92"/>
      <c r="AA88" s="101"/>
      <c r="AB88" s="101"/>
      <c r="AC88" s="92"/>
      <c r="AD88" s="92"/>
      <c r="AE88" s="92"/>
      <c r="AF88" s="92"/>
      <c r="AG88" s="92"/>
      <c r="AH88" s="92"/>
    </row>
    <row r="89" spans="1:34" ht="14.25">
      <c r="A89" s="103"/>
      <c r="B89" s="101"/>
      <c r="C89" s="101"/>
      <c r="D89" s="101"/>
      <c r="E89" s="92"/>
      <c r="F89" s="92"/>
      <c r="G89" s="101"/>
      <c r="H89" s="101"/>
      <c r="I89" s="92"/>
      <c r="J89" s="92"/>
      <c r="K89" s="101"/>
      <c r="L89" s="101"/>
      <c r="M89" s="92"/>
      <c r="N89" s="92"/>
      <c r="O89" s="101"/>
      <c r="P89" s="101"/>
      <c r="Q89" s="92"/>
      <c r="R89" s="92"/>
      <c r="S89" s="101"/>
      <c r="T89" s="101"/>
      <c r="U89" s="92"/>
      <c r="V89" s="92"/>
      <c r="W89" s="101"/>
      <c r="X89" s="101"/>
      <c r="Y89" s="92"/>
      <c r="Z89" s="92"/>
      <c r="AA89" s="101"/>
      <c r="AB89" s="101"/>
      <c r="AC89" s="92"/>
      <c r="AD89" s="92"/>
      <c r="AE89" s="92"/>
      <c r="AF89" s="92"/>
      <c r="AG89" s="92"/>
      <c r="AH89" s="92"/>
    </row>
    <row r="90" spans="1:34" ht="14.25">
      <c r="A90" s="103"/>
      <c r="B90" s="101"/>
      <c r="C90" s="101"/>
      <c r="D90" s="101"/>
      <c r="E90" s="92"/>
      <c r="F90" s="92"/>
      <c r="G90" s="101"/>
      <c r="H90" s="101"/>
      <c r="I90" s="92"/>
      <c r="J90" s="92"/>
      <c r="K90" s="101"/>
      <c r="L90" s="101"/>
      <c r="M90" s="92"/>
      <c r="N90" s="92"/>
      <c r="O90" s="101"/>
      <c r="P90" s="101"/>
      <c r="Q90" s="92"/>
      <c r="R90" s="92"/>
      <c r="S90" s="101"/>
      <c r="T90" s="101"/>
      <c r="U90" s="92"/>
      <c r="V90" s="92"/>
      <c r="W90" s="101"/>
      <c r="X90" s="101"/>
      <c r="Y90" s="92"/>
      <c r="Z90" s="92"/>
      <c r="AA90" s="101"/>
      <c r="AB90" s="101"/>
      <c r="AC90" s="92"/>
      <c r="AD90" s="92"/>
      <c r="AE90" s="92"/>
      <c r="AF90" s="92"/>
      <c r="AG90" s="92"/>
      <c r="AH90" s="92"/>
    </row>
    <row r="91" spans="1:34" ht="14.25">
      <c r="A91" s="103"/>
      <c r="B91" s="101"/>
      <c r="C91" s="101"/>
      <c r="D91" s="101"/>
      <c r="E91" s="92"/>
      <c r="F91" s="92"/>
      <c r="G91" s="101"/>
      <c r="H91" s="101"/>
      <c r="I91" s="92"/>
      <c r="J91" s="92"/>
      <c r="K91" s="101"/>
      <c r="L91" s="101"/>
      <c r="M91" s="92"/>
      <c r="N91" s="92"/>
      <c r="O91" s="101"/>
      <c r="P91" s="101"/>
      <c r="Q91" s="92"/>
      <c r="R91" s="92"/>
      <c r="S91" s="101"/>
      <c r="T91" s="101"/>
      <c r="U91" s="92"/>
      <c r="V91" s="92"/>
      <c r="W91" s="101"/>
      <c r="X91" s="101"/>
      <c r="Y91" s="92"/>
      <c r="Z91" s="92"/>
      <c r="AA91" s="101"/>
      <c r="AB91" s="101"/>
      <c r="AC91" s="92"/>
      <c r="AD91" s="92"/>
      <c r="AE91" s="92"/>
      <c r="AF91" s="92"/>
      <c r="AG91" s="92"/>
      <c r="AH91" s="92"/>
    </row>
    <row r="92" spans="1:34" ht="14.25">
      <c r="A92" s="103"/>
      <c r="B92" s="101"/>
      <c r="C92" s="101"/>
      <c r="D92" s="101"/>
      <c r="E92" s="92"/>
      <c r="F92" s="92"/>
      <c r="G92" s="101"/>
      <c r="H92" s="101"/>
      <c r="I92" s="92"/>
      <c r="J92" s="92"/>
      <c r="K92" s="101"/>
      <c r="L92" s="101"/>
      <c r="M92" s="92"/>
      <c r="N92" s="92"/>
      <c r="O92" s="101"/>
      <c r="P92" s="101"/>
      <c r="Q92" s="92"/>
      <c r="R92" s="92"/>
      <c r="S92" s="101"/>
      <c r="T92" s="101"/>
      <c r="U92" s="92"/>
      <c r="V92" s="92"/>
      <c r="W92" s="101"/>
      <c r="X92" s="101"/>
      <c r="Y92" s="92"/>
      <c r="Z92" s="92"/>
      <c r="AA92" s="101"/>
      <c r="AB92" s="101"/>
      <c r="AC92" s="92"/>
      <c r="AD92" s="92"/>
      <c r="AE92" s="92"/>
      <c r="AF92" s="92"/>
      <c r="AG92" s="92"/>
      <c r="AH92" s="92"/>
    </row>
    <row r="93" spans="1:34" ht="14.25">
      <c r="A93" s="103"/>
      <c r="B93" s="101"/>
      <c r="C93" s="101"/>
      <c r="D93" s="101"/>
      <c r="E93" s="92"/>
      <c r="F93" s="92"/>
      <c r="G93" s="101"/>
      <c r="H93" s="101"/>
      <c r="I93" s="92"/>
      <c r="J93" s="92"/>
      <c r="K93" s="101"/>
      <c r="L93" s="101"/>
      <c r="M93" s="92"/>
      <c r="N93" s="92"/>
      <c r="O93" s="101"/>
      <c r="P93" s="101"/>
      <c r="Q93" s="92"/>
      <c r="R93" s="92"/>
      <c r="S93" s="101"/>
      <c r="T93" s="101"/>
      <c r="U93" s="92"/>
      <c r="V93" s="92"/>
      <c r="W93" s="101"/>
      <c r="X93" s="101"/>
      <c r="Y93" s="92"/>
      <c r="Z93" s="92"/>
      <c r="AA93" s="101"/>
      <c r="AB93" s="101"/>
      <c r="AC93" s="92"/>
      <c r="AD93" s="92"/>
      <c r="AE93" s="92"/>
      <c r="AF93" s="92"/>
      <c r="AG93" s="92"/>
      <c r="AH93" s="92"/>
    </row>
    <row r="94" spans="1:34" ht="14.25">
      <c r="A94" s="103"/>
      <c r="B94" s="101"/>
      <c r="C94" s="101"/>
      <c r="D94" s="101"/>
      <c r="E94" s="92"/>
      <c r="F94" s="92"/>
      <c r="G94" s="101"/>
      <c r="H94" s="101"/>
      <c r="I94" s="92"/>
      <c r="J94" s="92"/>
      <c r="K94" s="101"/>
      <c r="L94" s="101"/>
      <c r="M94" s="92"/>
      <c r="N94" s="92"/>
      <c r="O94" s="101"/>
      <c r="P94" s="101"/>
      <c r="Q94" s="92"/>
      <c r="R94" s="92"/>
      <c r="S94" s="101"/>
      <c r="T94" s="101"/>
      <c r="U94" s="92"/>
      <c r="V94" s="92"/>
      <c r="W94" s="101"/>
      <c r="X94" s="101"/>
      <c r="Y94" s="92"/>
      <c r="Z94" s="92"/>
      <c r="AA94" s="101"/>
      <c r="AB94" s="101"/>
      <c r="AC94" s="92"/>
      <c r="AD94" s="92"/>
      <c r="AE94" s="92"/>
      <c r="AF94" s="92"/>
      <c r="AG94" s="92"/>
      <c r="AH94" s="92"/>
    </row>
    <row r="95" spans="1:34" ht="14.25">
      <c r="A95" s="103"/>
      <c r="B95" s="101"/>
      <c r="C95" s="101"/>
      <c r="D95" s="101"/>
      <c r="E95" s="92"/>
      <c r="F95" s="92"/>
      <c r="G95" s="101"/>
      <c r="H95" s="101"/>
      <c r="I95" s="92"/>
      <c r="J95" s="92"/>
      <c r="K95" s="101"/>
      <c r="L95" s="101"/>
      <c r="M95" s="92"/>
      <c r="N95" s="92"/>
      <c r="O95" s="101"/>
      <c r="P95" s="101"/>
      <c r="Q95" s="92"/>
      <c r="R95" s="92"/>
      <c r="S95" s="101"/>
      <c r="T95" s="101"/>
      <c r="U95" s="92"/>
      <c r="V95" s="92"/>
      <c r="W95" s="101"/>
      <c r="X95" s="101"/>
      <c r="Y95" s="92"/>
      <c r="Z95" s="92"/>
      <c r="AA95" s="101"/>
      <c r="AB95" s="101"/>
      <c r="AC95" s="92"/>
      <c r="AD95" s="92"/>
      <c r="AE95" s="92"/>
      <c r="AF95" s="92"/>
      <c r="AG95" s="92"/>
      <c r="AH95" s="92"/>
    </row>
    <row r="96" spans="1:34" ht="14.25">
      <c r="A96" s="103"/>
      <c r="B96" s="101"/>
      <c r="C96" s="101"/>
      <c r="D96" s="101"/>
      <c r="E96" s="92"/>
      <c r="F96" s="92"/>
      <c r="G96" s="101"/>
      <c r="H96" s="101"/>
      <c r="I96" s="92"/>
      <c r="J96" s="92"/>
      <c r="K96" s="101"/>
      <c r="L96" s="101"/>
      <c r="M96" s="92"/>
      <c r="N96" s="92"/>
      <c r="O96" s="101"/>
      <c r="P96" s="101"/>
      <c r="Q96" s="92"/>
      <c r="R96" s="92"/>
      <c r="S96" s="101"/>
      <c r="T96" s="101"/>
      <c r="U96" s="92"/>
      <c r="V96" s="92"/>
      <c r="W96" s="101"/>
      <c r="X96" s="101"/>
      <c r="Y96" s="92"/>
      <c r="Z96" s="92"/>
      <c r="AA96" s="101"/>
      <c r="AB96" s="101"/>
      <c r="AC96" s="92"/>
      <c r="AD96" s="92"/>
      <c r="AE96" s="92"/>
      <c r="AF96" s="92"/>
      <c r="AG96" s="92"/>
      <c r="AH96" s="92"/>
    </row>
    <row r="97" spans="1:34" ht="14.25">
      <c r="A97" s="104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</row>
    <row r="98" spans="1:34" ht="14.25">
      <c r="A98" s="104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</row>
    <row r="99" spans="1:34" ht="14.25">
      <c r="A99" s="104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</row>
    <row r="100" spans="1:34" ht="14.25">
      <c r="A100" s="104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9"/>
  <sheetViews>
    <sheetView zoomScale="75" zoomScaleNormal="75" workbookViewId="0" topLeftCell="A1">
      <pane xSplit="2565" topLeftCell="AX1" activePane="topLeft" state="split"/>
      <selection pane="topLeft" activeCell="A20" sqref="A20:IV20"/>
      <selection pane="topRight" activeCell="BM38" sqref="BM38"/>
    </sheetView>
  </sheetViews>
  <sheetFormatPr defaultColWidth="9.00390625" defaultRowHeight="13.5"/>
  <cols>
    <col min="2" max="2" width="15.00390625" style="0" bestFit="1" customWidth="1"/>
    <col min="3" max="3" width="9.125" style="0" customWidth="1"/>
    <col min="52" max="52" width="9.625" style="0" bestFit="1" customWidth="1"/>
    <col min="53" max="58" width="9.625" style="0" customWidth="1"/>
    <col min="61" max="61" width="9.625" style="0" bestFit="1" customWidth="1"/>
    <col min="63" max="63" width="9.125" style="0" customWidth="1"/>
  </cols>
  <sheetData>
    <row r="1" spans="1:65" ht="13.5">
      <c r="A1" s="3" t="s">
        <v>40</v>
      </c>
      <c r="B1" s="3" t="s">
        <v>41</v>
      </c>
      <c r="C1" s="3" t="s">
        <v>4</v>
      </c>
      <c r="D1" s="1">
        <v>36531</v>
      </c>
      <c r="E1" s="1">
        <v>36901</v>
      </c>
      <c r="F1" s="1">
        <v>36904</v>
      </c>
      <c r="G1" s="1">
        <v>36905</v>
      </c>
      <c r="H1" s="1">
        <v>36911</v>
      </c>
      <c r="I1" s="1">
        <v>36915</v>
      </c>
      <c r="J1" s="1">
        <v>36918</v>
      </c>
      <c r="K1" s="1">
        <v>36925</v>
      </c>
      <c r="L1" s="1">
        <v>36932</v>
      </c>
      <c r="M1" s="1">
        <v>36939</v>
      </c>
      <c r="N1" s="1">
        <v>36940</v>
      </c>
      <c r="O1" s="1">
        <v>36946</v>
      </c>
      <c r="P1" s="1">
        <v>36953</v>
      </c>
      <c r="Q1" s="1">
        <v>36960</v>
      </c>
      <c r="R1" s="1">
        <v>36967</v>
      </c>
      <c r="S1" s="1">
        <v>36970</v>
      </c>
      <c r="T1" s="1">
        <v>36974</v>
      </c>
      <c r="U1" s="1">
        <v>36981</v>
      </c>
      <c r="V1" s="1">
        <v>36988</v>
      </c>
      <c r="W1" s="1">
        <v>36989</v>
      </c>
      <c r="X1" s="1">
        <v>36995</v>
      </c>
      <c r="Y1" s="1">
        <v>37002</v>
      </c>
      <c r="Z1" s="1">
        <v>37009</v>
      </c>
      <c r="AA1" s="1">
        <v>37011</v>
      </c>
      <c r="AB1" s="1">
        <v>37017</v>
      </c>
      <c r="AC1" s="1">
        <v>37024</v>
      </c>
      <c r="AD1" s="1">
        <v>37030</v>
      </c>
      <c r="AE1" s="1">
        <v>37037</v>
      </c>
      <c r="AF1" s="1">
        <v>37044</v>
      </c>
      <c r="AG1" s="1">
        <v>37051</v>
      </c>
      <c r="AH1" s="1">
        <v>37058</v>
      </c>
      <c r="AI1" s="1">
        <v>37066</v>
      </c>
      <c r="AJ1" s="1">
        <v>37073</v>
      </c>
      <c r="AK1" s="1">
        <v>37079</v>
      </c>
      <c r="AL1" s="1">
        <v>37080</v>
      </c>
      <c r="AM1" s="1">
        <v>37087</v>
      </c>
      <c r="AN1" s="1">
        <v>37092</v>
      </c>
      <c r="AO1" s="1">
        <v>37093</v>
      </c>
      <c r="AP1" s="1">
        <v>37101</v>
      </c>
      <c r="AQ1" s="1">
        <v>37107</v>
      </c>
      <c r="AR1" s="1">
        <v>37115</v>
      </c>
      <c r="AS1" s="1">
        <v>37128</v>
      </c>
      <c r="AT1" s="1">
        <v>37135</v>
      </c>
      <c r="AU1" s="1">
        <v>37143</v>
      </c>
      <c r="AV1" s="1">
        <v>37149</v>
      </c>
      <c r="AW1" s="1">
        <v>37157</v>
      </c>
      <c r="AX1" s="1">
        <v>37164</v>
      </c>
      <c r="AY1" s="1">
        <v>37172</v>
      </c>
      <c r="AZ1" s="1">
        <v>37184</v>
      </c>
      <c r="BA1" s="1">
        <v>37191</v>
      </c>
      <c r="BB1" s="1">
        <v>37199</v>
      </c>
      <c r="BC1" s="1">
        <v>37206</v>
      </c>
      <c r="BD1" s="1">
        <v>37212</v>
      </c>
      <c r="BE1" s="1">
        <v>37213</v>
      </c>
      <c r="BF1" s="1">
        <v>37218</v>
      </c>
      <c r="BG1" s="1">
        <v>37226</v>
      </c>
      <c r="BH1" s="1">
        <v>37233</v>
      </c>
      <c r="BI1" s="1">
        <v>37241</v>
      </c>
      <c r="BJ1" s="1"/>
      <c r="BK1" s="1"/>
      <c r="BL1" t="s">
        <v>2</v>
      </c>
      <c r="BM1" t="s">
        <v>3</v>
      </c>
    </row>
    <row r="2" spans="1:65" ht="13.5">
      <c r="A2">
        <v>1</v>
      </c>
      <c r="B2" t="s">
        <v>7</v>
      </c>
      <c r="C2" s="3" t="s">
        <v>5</v>
      </c>
      <c r="D2" s="6" t="s">
        <v>1</v>
      </c>
      <c r="E2" s="6" t="s">
        <v>1</v>
      </c>
      <c r="F2" s="6" t="s">
        <v>1</v>
      </c>
      <c r="G2" s="6" t="s">
        <v>1</v>
      </c>
      <c r="H2" s="7" t="s">
        <v>42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  <c r="S2" s="6" t="s">
        <v>1</v>
      </c>
      <c r="T2" s="6" t="s">
        <v>1</v>
      </c>
      <c r="U2" s="6" t="s">
        <v>1</v>
      </c>
      <c r="V2" s="6" t="s">
        <v>1</v>
      </c>
      <c r="W2" s="6" t="s">
        <v>1</v>
      </c>
      <c r="X2" s="6" t="s">
        <v>1</v>
      </c>
      <c r="Y2" s="6" t="s">
        <v>1</v>
      </c>
      <c r="Z2" s="6" t="s">
        <v>1</v>
      </c>
      <c r="AA2" s="6" t="s">
        <v>1</v>
      </c>
      <c r="AB2" s="6" t="s">
        <v>1</v>
      </c>
      <c r="AC2" s="7" t="s">
        <v>42</v>
      </c>
      <c r="AD2" s="7" t="s">
        <v>42</v>
      </c>
      <c r="AE2" s="6" t="s">
        <v>1</v>
      </c>
      <c r="AF2" s="6" t="s">
        <v>1</v>
      </c>
      <c r="AG2" s="6" t="s">
        <v>1</v>
      </c>
      <c r="AH2" s="6" t="s">
        <v>1</v>
      </c>
      <c r="AI2" s="6" t="s">
        <v>1</v>
      </c>
      <c r="AJ2" s="6" t="s">
        <v>1</v>
      </c>
      <c r="AK2" s="7" t="s">
        <v>42</v>
      </c>
      <c r="AL2" s="6" t="s">
        <v>1</v>
      </c>
      <c r="AM2" s="6" t="s">
        <v>1</v>
      </c>
      <c r="AN2" s="6" t="s">
        <v>1</v>
      </c>
      <c r="AO2" s="6" t="s">
        <v>1</v>
      </c>
      <c r="AP2" s="7" t="s">
        <v>42</v>
      </c>
      <c r="AQ2" s="6" t="s">
        <v>1</v>
      </c>
      <c r="AR2" s="6" t="s">
        <v>1</v>
      </c>
      <c r="AS2" s="6" t="s">
        <v>1</v>
      </c>
      <c r="AT2" s="6" t="s">
        <v>1</v>
      </c>
      <c r="AU2" s="6" t="s">
        <v>1</v>
      </c>
      <c r="AV2" s="6" t="s">
        <v>1</v>
      </c>
      <c r="AW2" s="7" t="s">
        <v>42</v>
      </c>
      <c r="AX2" s="7" t="s">
        <v>42</v>
      </c>
      <c r="AY2" s="7" t="s">
        <v>42</v>
      </c>
      <c r="AZ2" s="7" t="s">
        <v>42</v>
      </c>
      <c r="BA2" s="7"/>
      <c r="BB2" s="6" t="s">
        <v>1</v>
      </c>
      <c r="BC2" s="6" t="s">
        <v>1</v>
      </c>
      <c r="BD2" s="6" t="s">
        <v>1</v>
      </c>
      <c r="BE2" s="6" t="s">
        <v>1</v>
      </c>
      <c r="BF2" s="6" t="s">
        <v>1</v>
      </c>
      <c r="BG2" s="6" t="s">
        <v>1</v>
      </c>
      <c r="BH2" s="6" t="s">
        <v>1</v>
      </c>
      <c r="BI2" s="6" t="s">
        <v>1</v>
      </c>
      <c r="BJ2" s="6"/>
      <c r="BK2" s="3"/>
      <c r="BL2">
        <f>COUNTIF(D2:BI2,"○")</f>
        <v>9</v>
      </c>
      <c r="BM2" s="4">
        <f>BL2/57</f>
        <v>0.15789473684210525</v>
      </c>
    </row>
    <row r="3" spans="1:65" ht="13.5">
      <c r="A3">
        <v>2</v>
      </c>
      <c r="B3" t="s">
        <v>8</v>
      </c>
      <c r="C3" s="3" t="s">
        <v>5</v>
      </c>
      <c r="D3" s="6" t="s">
        <v>0</v>
      </c>
      <c r="E3" s="6" t="s">
        <v>1</v>
      </c>
      <c r="F3" s="6" t="s">
        <v>1</v>
      </c>
      <c r="G3" s="6" t="s">
        <v>1</v>
      </c>
      <c r="H3" s="7" t="s">
        <v>42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  <c r="S3" s="6" t="s">
        <v>1</v>
      </c>
      <c r="T3" s="6" t="s">
        <v>1</v>
      </c>
      <c r="U3" s="6" t="s">
        <v>1</v>
      </c>
      <c r="V3" s="6" t="s">
        <v>1</v>
      </c>
      <c r="W3" s="6" t="s">
        <v>1</v>
      </c>
      <c r="X3" s="6" t="s">
        <v>1</v>
      </c>
      <c r="Y3" s="6" t="s">
        <v>1</v>
      </c>
      <c r="Z3" s="6" t="s">
        <v>1</v>
      </c>
      <c r="AA3" s="6" t="s">
        <v>1</v>
      </c>
      <c r="AB3" s="6" t="s">
        <v>1</v>
      </c>
      <c r="AC3" s="6" t="s">
        <v>1</v>
      </c>
      <c r="AD3" s="6" t="s">
        <v>1</v>
      </c>
      <c r="AE3" s="6" t="s">
        <v>1</v>
      </c>
      <c r="AF3" s="6" t="s">
        <v>1</v>
      </c>
      <c r="AG3" s="6" t="s">
        <v>1</v>
      </c>
      <c r="AH3" s="6" t="s">
        <v>1</v>
      </c>
      <c r="AI3" s="6" t="s">
        <v>1</v>
      </c>
      <c r="AJ3" s="6" t="s">
        <v>1</v>
      </c>
      <c r="AK3" s="6" t="s">
        <v>1</v>
      </c>
      <c r="AL3" s="6" t="s">
        <v>1</v>
      </c>
      <c r="AM3" s="6" t="s">
        <v>1</v>
      </c>
      <c r="AN3" s="6" t="s">
        <v>1</v>
      </c>
      <c r="AO3" s="6" t="s">
        <v>1</v>
      </c>
      <c r="AP3" s="6" t="s">
        <v>1</v>
      </c>
      <c r="AQ3" s="6" t="s">
        <v>1</v>
      </c>
      <c r="AR3" s="6" t="s">
        <v>1</v>
      </c>
      <c r="AS3" s="6" t="s">
        <v>1</v>
      </c>
      <c r="AT3" s="6" t="s">
        <v>1</v>
      </c>
      <c r="AU3" s="6" t="s">
        <v>1</v>
      </c>
      <c r="AV3" s="6" t="s">
        <v>1</v>
      </c>
      <c r="AW3" s="6" t="s">
        <v>1</v>
      </c>
      <c r="AX3" s="6" t="s">
        <v>1</v>
      </c>
      <c r="AY3" s="6" t="s">
        <v>1</v>
      </c>
      <c r="AZ3" s="6" t="s">
        <v>1</v>
      </c>
      <c r="BA3" s="6"/>
      <c r="BB3" s="6" t="s">
        <v>1</v>
      </c>
      <c r="BC3" s="6" t="s">
        <v>1</v>
      </c>
      <c r="BD3" s="6" t="s">
        <v>1</v>
      </c>
      <c r="BE3" s="6" t="s">
        <v>1</v>
      </c>
      <c r="BF3" s="6" t="s">
        <v>1</v>
      </c>
      <c r="BG3" s="6" t="s">
        <v>1</v>
      </c>
      <c r="BH3" s="6" t="s">
        <v>1</v>
      </c>
      <c r="BI3" s="6" t="s">
        <v>1</v>
      </c>
      <c r="BJ3" s="6"/>
      <c r="BK3" s="3"/>
      <c r="BL3">
        <f aca="true" t="shared" si="0" ref="BL3:BL37">COUNTIF(D3:BI3,"○")</f>
        <v>1</v>
      </c>
      <c r="BM3" s="4">
        <f aca="true" t="shared" si="1" ref="BM3:BM33">BL3/57</f>
        <v>0.017543859649122806</v>
      </c>
    </row>
    <row r="4" spans="1:65" ht="13.5">
      <c r="A4">
        <v>3</v>
      </c>
      <c r="B4" t="s">
        <v>9</v>
      </c>
      <c r="C4" s="3" t="s">
        <v>5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  <c r="W4" s="6" t="s">
        <v>1</v>
      </c>
      <c r="X4" s="6" t="s">
        <v>1</v>
      </c>
      <c r="Y4" s="6" t="s">
        <v>1</v>
      </c>
      <c r="Z4" s="6" t="s">
        <v>1</v>
      </c>
      <c r="AA4" s="6" t="s">
        <v>1</v>
      </c>
      <c r="AB4" s="6" t="s">
        <v>1</v>
      </c>
      <c r="AC4" s="7" t="s">
        <v>42</v>
      </c>
      <c r="AD4" s="7" t="s">
        <v>42</v>
      </c>
      <c r="AE4" s="6" t="s">
        <v>1</v>
      </c>
      <c r="AF4" s="6" t="s">
        <v>1</v>
      </c>
      <c r="AG4" s="6" t="s">
        <v>1</v>
      </c>
      <c r="AH4" s="6" t="s">
        <v>1</v>
      </c>
      <c r="AI4" s="6" t="s">
        <v>1</v>
      </c>
      <c r="AJ4" s="6" t="s">
        <v>1</v>
      </c>
      <c r="AK4" s="7" t="s">
        <v>42</v>
      </c>
      <c r="AL4" s="6" t="s">
        <v>1</v>
      </c>
      <c r="AM4" s="6" t="s">
        <v>1</v>
      </c>
      <c r="AN4" s="6" t="s">
        <v>1</v>
      </c>
      <c r="AO4" s="6" t="s">
        <v>1</v>
      </c>
      <c r="AP4" s="6" t="s">
        <v>1</v>
      </c>
      <c r="AQ4" s="6" t="s">
        <v>1</v>
      </c>
      <c r="AR4" s="6" t="s">
        <v>1</v>
      </c>
      <c r="AS4" s="6" t="s">
        <v>1</v>
      </c>
      <c r="AT4" s="6" t="s">
        <v>1</v>
      </c>
      <c r="AU4" s="6" t="s">
        <v>1</v>
      </c>
      <c r="AV4" s="6" t="s">
        <v>1</v>
      </c>
      <c r="AW4" s="6" t="s">
        <v>1</v>
      </c>
      <c r="AX4" s="6" t="s">
        <v>1</v>
      </c>
      <c r="AY4" s="6" t="s">
        <v>1</v>
      </c>
      <c r="AZ4" s="6" t="s">
        <v>1</v>
      </c>
      <c r="BA4" s="6"/>
      <c r="BB4" s="6" t="s">
        <v>1</v>
      </c>
      <c r="BC4" s="6" t="s">
        <v>1</v>
      </c>
      <c r="BD4" s="6" t="s">
        <v>1</v>
      </c>
      <c r="BE4" s="6" t="s">
        <v>1</v>
      </c>
      <c r="BF4" s="6" t="s">
        <v>1</v>
      </c>
      <c r="BG4" s="6" t="s">
        <v>1</v>
      </c>
      <c r="BH4" s="6" t="s">
        <v>1</v>
      </c>
      <c r="BI4" s="6" t="s">
        <v>1</v>
      </c>
      <c r="BJ4" s="6"/>
      <c r="BK4" s="3"/>
      <c r="BL4">
        <f t="shared" si="0"/>
        <v>3</v>
      </c>
      <c r="BM4" s="4">
        <f t="shared" si="1"/>
        <v>0.05263157894736842</v>
      </c>
    </row>
    <row r="5" spans="1:65" ht="13.5">
      <c r="A5">
        <v>4</v>
      </c>
      <c r="B5" t="s">
        <v>10</v>
      </c>
      <c r="C5" s="3" t="s">
        <v>5</v>
      </c>
      <c r="D5" s="6" t="s">
        <v>1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6" t="s">
        <v>1</v>
      </c>
      <c r="K5" s="6" t="s">
        <v>1</v>
      </c>
      <c r="L5" s="7" t="s">
        <v>42</v>
      </c>
      <c r="M5" s="6" t="s">
        <v>1</v>
      </c>
      <c r="N5" s="7" t="s">
        <v>42</v>
      </c>
      <c r="O5" s="7" t="s">
        <v>42</v>
      </c>
      <c r="P5" s="6" t="s">
        <v>1</v>
      </c>
      <c r="Q5" s="7" t="s">
        <v>42</v>
      </c>
      <c r="R5" s="6" t="s">
        <v>1</v>
      </c>
      <c r="S5" s="7" t="s">
        <v>42</v>
      </c>
      <c r="T5" s="6" t="s">
        <v>1</v>
      </c>
      <c r="U5" s="7" t="s">
        <v>42</v>
      </c>
      <c r="V5" s="7" t="s">
        <v>42</v>
      </c>
      <c r="W5" s="7" t="s">
        <v>42</v>
      </c>
      <c r="X5" s="6" t="s">
        <v>1</v>
      </c>
      <c r="Y5" s="7" t="s">
        <v>42</v>
      </c>
      <c r="Z5" s="7" t="s">
        <v>42</v>
      </c>
      <c r="AA5" s="7" t="s">
        <v>42</v>
      </c>
      <c r="AB5" s="6" t="s">
        <v>1</v>
      </c>
      <c r="AC5" s="7" t="s">
        <v>42</v>
      </c>
      <c r="AD5" s="7" t="s">
        <v>42</v>
      </c>
      <c r="AE5" s="7" t="s">
        <v>42</v>
      </c>
      <c r="AF5" s="7" t="s">
        <v>42</v>
      </c>
      <c r="AG5" s="7" t="s">
        <v>42</v>
      </c>
      <c r="AH5" s="7" t="s">
        <v>42</v>
      </c>
      <c r="AI5" s="7" t="s">
        <v>42</v>
      </c>
      <c r="AJ5" s="7" t="s">
        <v>42</v>
      </c>
      <c r="AK5" s="7" t="s">
        <v>42</v>
      </c>
      <c r="AL5" s="7" t="s">
        <v>42</v>
      </c>
      <c r="AM5" s="7" t="s">
        <v>42</v>
      </c>
      <c r="AN5" s="7" t="s">
        <v>42</v>
      </c>
      <c r="AO5" s="7" t="s">
        <v>42</v>
      </c>
      <c r="AP5" s="7" t="s">
        <v>42</v>
      </c>
      <c r="AQ5" s="7" t="s">
        <v>42</v>
      </c>
      <c r="AR5" s="7" t="s">
        <v>42</v>
      </c>
      <c r="AS5" s="7" t="s">
        <v>42</v>
      </c>
      <c r="AT5" s="6" t="s">
        <v>1</v>
      </c>
      <c r="AU5" s="6" t="s">
        <v>1</v>
      </c>
      <c r="AV5" s="7" t="s">
        <v>42</v>
      </c>
      <c r="AW5" s="6" t="s">
        <v>1</v>
      </c>
      <c r="AX5" s="6" t="s">
        <v>1</v>
      </c>
      <c r="AY5" s="6" t="s">
        <v>1</v>
      </c>
      <c r="AZ5" s="7" t="s">
        <v>42</v>
      </c>
      <c r="BA5" s="7"/>
      <c r="BB5" s="7" t="s">
        <v>42</v>
      </c>
      <c r="BC5" s="7" t="s">
        <v>42</v>
      </c>
      <c r="BD5" s="7" t="s">
        <v>42</v>
      </c>
      <c r="BE5" s="7" t="s">
        <v>42</v>
      </c>
      <c r="BF5" s="7" t="s">
        <v>42</v>
      </c>
      <c r="BG5" s="7" t="s">
        <v>42</v>
      </c>
      <c r="BH5" s="7" t="s">
        <v>42</v>
      </c>
      <c r="BI5" s="7" t="s">
        <v>42</v>
      </c>
      <c r="BJ5" s="6"/>
      <c r="BK5" s="3"/>
      <c r="BL5">
        <f t="shared" si="0"/>
        <v>43</v>
      </c>
      <c r="BM5" s="4">
        <f t="shared" si="1"/>
        <v>0.7543859649122807</v>
      </c>
    </row>
    <row r="6" spans="1:65" ht="13.5">
      <c r="A6">
        <v>5</v>
      </c>
      <c r="B6" t="s">
        <v>35</v>
      </c>
      <c r="C6" s="3" t="s">
        <v>6</v>
      </c>
      <c r="D6" s="6" t="s">
        <v>1</v>
      </c>
      <c r="E6" s="6" t="s">
        <v>1</v>
      </c>
      <c r="F6" s="6" t="s">
        <v>1</v>
      </c>
      <c r="G6" s="6" t="s">
        <v>1</v>
      </c>
      <c r="H6" s="7" t="s">
        <v>42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6" t="s">
        <v>1</v>
      </c>
      <c r="O6" s="7" t="s">
        <v>42</v>
      </c>
      <c r="P6" s="6" t="s">
        <v>1</v>
      </c>
      <c r="Q6" s="6" t="s">
        <v>1</v>
      </c>
      <c r="R6" s="6" t="s">
        <v>1</v>
      </c>
      <c r="S6" s="7" t="s">
        <v>42</v>
      </c>
      <c r="T6" s="6" t="s">
        <v>1</v>
      </c>
      <c r="U6" s="7" t="s">
        <v>42</v>
      </c>
      <c r="V6" s="6" t="s">
        <v>1</v>
      </c>
      <c r="W6" s="6" t="s">
        <v>1</v>
      </c>
      <c r="X6" s="6" t="s">
        <v>1</v>
      </c>
      <c r="Y6" s="6" t="s">
        <v>1</v>
      </c>
      <c r="Z6" s="6" t="s">
        <v>1</v>
      </c>
      <c r="AA6" s="6" t="s">
        <v>1</v>
      </c>
      <c r="AB6" s="6" t="s">
        <v>1</v>
      </c>
      <c r="AC6" s="6" t="s">
        <v>1</v>
      </c>
      <c r="AD6" s="7" t="s">
        <v>42</v>
      </c>
      <c r="AE6" s="6" t="s">
        <v>1</v>
      </c>
      <c r="AF6" s="6" t="s">
        <v>1</v>
      </c>
      <c r="AG6" s="6" t="s">
        <v>1</v>
      </c>
      <c r="AH6" s="6" t="s">
        <v>1</v>
      </c>
      <c r="AI6" s="6" t="s">
        <v>1</v>
      </c>
      <c r="AJ6" s="6" t="s">
        <v>1</v>
      </c>
      <c r="AK6" s="6" t="s">
        <v>1</v>
      </c>
      <c r="AL6" s="6" t="s">
        <v>1</v>
      </c>
      <c r="AM6" s="6" t="s">
        <v>1</v>
      </c>
      <c r="AN6" s="6" t="s">
        <v>1</v>
      </c>
      <c r="AO6" s="7" t="s">
        <v>42</v>
      </c>
      <c r="AP6" s="6" t="s">
        <v>1</v>
      </c>
      <c r="AQ6" s="6" t="s">
        <v>1</v>
      </c>
      <c r="AR6" s="6" t="s">
        <v>1</v>
      </c>
      <c r="AS6" s="6" t="s">
        <v>1</v>
      </c>
      <c r="AT6" s="6" t="s">
        <v>1</v>
      </c>
      <c r="AU6" s="6" t="s">
        <v>1</v>
      </c>
      <c r="AV6" s="7" t="s">
        <v>42</v>
      </c>
      <c r="AW6" s="7" t="s">
        <v>42</v>
      </c>
      <c r="AX6" s="7" t="s">
        <v>42</v>
      </c>
      <c r="AY6" s="6" t="s">
        <v>1</v>
      </c>
      <c r="AZ6" s="7" t="s">
        <v>42</v>
      </c>
      <c r="BA6" s="7"/>
      <c r="BB6" s="7" t="s">
        <v>42</v>
      </c>
      <c r="BC6" s="6" t="s">
        <v>1</v>
      </c>
      <c r="BD6" s="7" t="s">
        <v>42</v>
      </c>
      <c r="BE6" s="7" t="s">
        <v>42</v>
      </c>
      <c r="BF6" s="6" t="s">
        <v>1</v>
      </c>
      <c r="BG6" s="6" t="s">
        <v>1</v>
      </c>
      <c r="BH6" s="6" t="s">
        <v>1</v>
      </c>
      <c r="BI6" s="7" t="s">
        <v>42</v>
      </c>
      <c r="BJ6" s="6"/>
      <c r="BK6" s="3"/>
      <c r="BL6">
        <f t="shared" si="0"/>
        <v>14</v>
      </c>
      <c r="BM6" s="4">
        <f t="shared" si="1"/>
        <v>0.24561403508771928</v>
      </c>
    </row>
    <row r="7" spans="1:65" ht="13.5" customHeight="1">
      <c r="A7">
        <v>6</v>
      </c>
      <c r="B7" t="s">
        <v>11</v>
      </c>
      <c r="C7" s="3" t="s">
        <v>5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  <c r="O7" s="6" t="s">
        <v>1</v>
      </c>
      <c r="P7" s="6" t="s">
        <v>1</v>
      </c>
      <c r="Q7" s="6" t="s">
        <v>1</v>
      </c>
      <c r="R7" s="6" t="s">
        <v>1</v>
      </c>
      <c r="S7" s="6" t="s">
        <v>1</v>
      </c>
      <c r="T7" s="6" t="s">
        <v>1</v>
      </c>
      <c r="U7" s="6" t="s">
        <v>1</v>
      </c>
      <c r="V7" s="6" t="s">
        <v>1</v>
      </c>
      <c r="W7" s="6" t="s">
        <v>1</v>
      </c>
      <c r="X7" s="6" t="s">
        <v>1</v>
      </c>
      <c r="Y7" s="6" t="s">
        <v>1</v>
      </c>
      <c r="Z7" s="6" t="s">
        <v>1</v>
      </c>
      <c r="AA7" s="6" t="s">
        <v>1</v>
      </c>
      <c r="AB7" s="6" t="s">
        <v>1</v>
      </c>
      <c r="AC7" s="6" t="s">
        <v>1</v>
      </c>
      <c r="AD7" s="6" t="s">
        <v>1</v>
      </c>
      <c r="AE7" s="7" t="s">
        <v>42</v>
      </c>
      <c r="AF7" s="7" t="s">
        <v>42</v>
      </c>
      <c r="AG7" s="7" t="s">
        <v>42</v>
      </c>
      <c r="AH7" s="6" t="s">
        <v>1</v>
      </c>
      <c r="AI7" s="6" t="s">
        <v>1</v>
      </c>
      <c r="AJ7" s="6" t="s">
        <v>1</v>
      </c>
      <c r="AK7" s="6" t="s">
        <v>1</v>
      </c>
      <c r="AL7" s="6" t="s">
        <v>1</v>
      </c>
      <c r="AM7" s="6" t="s">
        <v>1</v>
      </c>
      <c r="AN7" s="6" t="s">
        <v>1</v>
      </c>
      <c r="AO7" s="6" t="s">
        <v>1</v>
      </c>
      <c r="AP7" s="6" t="s">
        <v>1</v>
      </c>
      <c r="AQ7" s="6" t="s">
        <v>1</v>
      </c>
      <c r="AR7" s="6" t="s">
        <v>1</v>
      </c>
      <c r="AS7" s="6" t="s">
        <v>1</v>
      </c>
      <c r="AT7" s="6" t="s">
        <v>1</v>
      </c>
      <c r="AU7" s="6" t="s">
        <v>1</v>
      </c>
      <c r="AV7" s="6" t="s">
        <v>1</v>
      </c>
      <c r="AW7" s="6" t="s">
        <v>1</v>
      </c>
      <c r="AX7" s="6" t="s">
        <v>1</v>
      </c>
      <c r="AY7" s="6" t="s">
        <v>1</v>
      </c>
      <c r="AZ7" s="6" t="s">
        <v>1</v>
      </c>
      <c r="BA7" s="6"/>
      <c r="BB7" s="7" t="s">
        <v>42</v>
      </c>
      <c r="BC7" s="6" t="s">
        <v>1</v>
      </c>
      <c r="BD7" s="6" t="s">
        <v>1</v>
      </c>
      <c r="BE7" s="6" t="s">
        <v>1</v>
      </c>
      <c r="BF7" s="6" t="s">
        <v>1</v>
      </c>
      <c r="BG7" s="6" t="s">
        <v>1</v>
      </c>
      <c r="BH7" s="7" t="s">
        <v>42</v>
      </c>
      <c r="BI7" s="6" t="s">
        <v>1</v>
      </c>
      <c r="BJ7" s="6"/>
      <c r="BK7" s="3"/>
      <c r="BL7">
        <f t="shared" si="0"/>
        <v>5</v>
      </c>
      <c r="BM7" s="4">
        <f t="shared" si="1"/>
        <v>0.08771929824561403</v>
      </c>
    </row>
    <row r="8" spans="1:65" ht="13.5">
      <c r="A8" s="2">
        <v>7</v>
      </c>
      <c r="B8" t="s">
        <v>12</v>
      </c>
      <c r="C8" s="3" t="s">
        <v>6</v>
      </c>
      <c r="D8" s="6" t="s">
        <v>1</v>
      </c>
      <c r="E8" s="7" t="s">
        <v>42</v>
      </c>
      <c r="F8" s="6" t="s">
        <v>1</v>
      </c>
      <c r="G8" s="7" t="s">
        <v>42</v>
      </c>
      <c r="H8" s="6" t="s">
        <v>1</v>
      </c>
      <c r="I8" s="7" t="s">
        <v>42</v>
      </c>
      <c r="J8" s="6" t="s">
        <v>1</v>
      </c>
      <c r="K8" s="6" t="s">
        <v>1</v>
      </c>
      <c r="L8" s="6" t="s">
        <v>1</v>
      </c>
      <c r="M8" s="6" t="s">
        <v>1</v>
      </c>
      <c r="N8" s="7" t="s">
        <v>42</v>
      </c>
      <c r="O8" s="6" t="s">
        <v>1</v>
      </c>
      <c r="P8" s="6" t="s">
        <v>1</v>
      </c>
      <c r="Q8" s="6" t="s">
        <v>1</v>
      </c>
      <c r="R8" s="6" t="s">
        <v>1</v>
      </c>
      <c r="S8" s="6" t="s">
        <v>1</v>
      </c>
      <c r="T8" s="6" t="s">
        <v>1</v>
      </c>
      <c r="U8" s="6" t="s">
        <v>1</v>
      </c>
      <c r="V8" s="6" t="s">
        <v>1</v>
      </c>
      <c r="W8" s="7" t="s">
        <v>42</v>
      </c>
      <c r="X8" s="6" t="s">
        <v>1</v>
      </c>
      <c r="Y8" s="6" t="s">
        <v>1</v>
      </c>
      <c r="Z8" s="6" t="s">
        <v>1</v>
      </c>
      <c r="AA8" s="6" t="s">
        <v>1</v>
      </c>
      <c r="AB8" s="6" t="s">
        <v>1</v>
      </c>
      <c r="AC8" s="6" t="s">
        <v>1</v>
      </c>
      <c r="AD8" s="6" t="s">
        <v>1</v>
      </c>
      <c r="AE8" s="6" t="s">
        <v>1</v>
      </c>
      <c r="AF8" s="6" t="s">
        <v>1</v>
      </c>
      <c r="AG8" s="6" t="s">
        <v>1</v>
      </c>
      <c r="AH8" s="6" t="s">
        <v>1</v>
      </c>
      <c r="AI8" s="7" t="s">
        <v>42</v>
      </c>
      <c r="AJ8" s="7" t="s">
        <v>42</v>
      </c>
      <c r="AK8" s="6" t="s">
        <v>1</v>
      </c>
      <c r="AL8" s="7" t="s">
        <v>42</v>
      </c>
      <c r="AM8" s="7" t="s">
        <v>42</v>
      </c>
      <c r="AN8" s="6" t="s">
        <v>1</v>
      </c>
      <c r="AO8" s="6" t="s">
        <v>1</v>
      </c>
      <c r="AP8" s="7" t="s">
        <v>42</v>
      </c>
      <c r="AQ8" s="6" t="s">
        <v>1</v>
      </c>
      <c r="AR8" s="6" t="s">
        <v>1</v>
      </c>
      <c r="AS8" s="6" t="s">
        <v>1</v>
      </c>
      <c r="AT8" s="6" t="s">
        <v>1</v>
      </c>
      <c r="AU8" s="7" t="s">
        <v>42</v>
      </c>
      <c r="AV8" s="6" t="s">
        <v>1</v>
      </c>
      <c r="AW8" s="7" t="s">
        <v>42</v>
      </c>
      <c r="AX8" s="6" t="s">
        <v>1</v>
      </c>
      <c r="AY8" s="6" t="s">
        <v>1</v>
      </c>
      <c r="AZ8" s="6" t="s">
        <v>1</v>
      </c>
      <c r="BA8" s="6"/>
      <c r="BB8" s="7" t="s">
        <v>42</v>
      </c>
      <c r="BC8" s="6" t="s">
        <v>1</v>
      </c>
      <c r="BD8" s="6" t="s">
        <v>1</v>
      </c>
      <c r="BE8" s="6" t="s">
        <v>1</v>
      </c>
      <c r="BF8" s="6" t="s">
        <v>1</v>
      </c>
      <c r="BG8" s="6" t="s">
        <v>1</v>
      </c>
      <c r="BH8" s="6" t="s">
        <v>1</v>
      </c>
      <c r="BI8" s="6" t="s">
        <v>1</v>
      </c>
      <c r="BJ8" s="6"/>
      <c r="BK8" s="3"/>
      <c r="BL8">
        <f t="shared" si="0"/>
        <v>13</v>
      </c>
      <c r="BM8" s="4">
        <f t="shared" si="1"/>
        <v>0.22807017543859648</v>
      </c>
    </row>
    <row r="9" spans="1:65" ht="13.5">
      <c r="A9">
        <v>8</v>
      </c>
      <c r="B9" t="s">
        <v>13</v>
      </c>
      <c r="C9" s="3" t="s">
        <v>5</v>
      </c>
      <c r="D9" s="6" t="s">
        <v>1</v>
      </c>
      <c r="E9" s="6" t="s">
        <v>1</v>
      </c>
      <c r="F9" s="6" t="s">
        <v>1</v>
      </c>
      <c r="G9" s="6" t="s">
        <v>1</v>
      </c>
      <c r="H9" s="7" t="s">
        <v>42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6" t="s">
        <v>1</v>
      </c>
      <c r="O9" s="6" t="s">
        <v>1</v>
      </c>
      <c r="P9" s="6" t="s">
        <v>1</v>
      </c>
      <c r="Q9" s="6" t="s">
        <v>1</v>
      </c>
      <c r="R9" s="6" t="s">
        <v>1</v>
      </c>
      <c r="S9" s="6" t="s">
        <v>1</v>
      </c>
      <c r="T9" s="6" t="s">
        <v>1</v>
      </c>
      <c r="U9" s="6" t="s">
        <v>1</v>
      </c>
      <c r="V9" s="6" t="s">
        <v>1</v>
      </c>
      <c r="W9" s="7" t="s">
        <v>42</v>
      </c>
      <c r="X9" s="7" t="s">
        <v>42</v>
      </c>
      <c r="Y9" s="6" t="s">
        <v>1</v>
      </c>
      <c r="Z9" s="7" t="s">
        <v>42</v>
      </c>
      <c r="AA9" s="6" t="s">
        <v>1</v>
      </c>
      <c r="AB9" s="6" t="s">
        <v>1</v>
      </c>
      <c r="AC9" s="7" t="s">
        <v>42</v>
      </c>
      <c r="AD9" s="7" t="s">
        <v>42</v>
      </c>
      <c r="AE9" s="6" t="s">
        <v>1</v>
      </c>
      <c r="AF9" s="6" t="s">
        <v>1</v>
      </c>
      <c r="AG9" s="6" t="s">
        <v>1</v>
      </c>
      <c r="AH9" s="6" t="s">
        <v>1</v>
      </c>
      <c r="AI9" s="6" t="s">
        <v>1</v>
      </c>
      <c r="AJ9" s="7" t="s">
        <v>42</v>
      </c>
      <c r="AK9" s="7" t="s">
        <v>42</v>
      </c>
      <c r="AL9" s="7" t="s">
        <v>42</v>
      </c>
      <c r="AM9" s="7" t="s">
        <v>42</v>
      </c>
      <c r="AN9" s="7" t="s">
        <v>42</v>
      </c>
      <c r="AO9" s="7" t="s">
        <v>42</v>
      </c>
      <c r="AP9" s="7" t="s">
        <v>42</v>
      </c>
      <c r="AQ9" s="7" t="s">
        <v>42</v>
      </c>
      <c r="AR9" s="7" t="s">
        <v>42</v>
      </c>
      <c r="AS9" s="6" t="s">
        <v>1</v>
      </c>
      <c r="AT9" s="6" t="s">
        <v>1</v>
      </c>
      <c r="AU9" s="6" t="s">
        <v>1</v>
      </c>
      <c r="AV9" s="7" t="s">
        <v>42</v>
      </c>
      <c r="AW9" s="6" t="s">
        <v>1</v>
      </c>
      <c r="AX9" s="7" t="s">
        <v>42</v>
      </c>
      <c r="AY9" s="6" t="s">
        <v>1</v>
      </c>
      <c r="AZ9" s="7" t="s">
        <v>42</v>
      </c>
      <c r="BA9" s="7"/>
      <c r="BB9" s="7" t="s">
        <v>42</v>
      </c>
      <c r="BC9" s="7" t="s">
        <v>42</v>
      </c>
      <c r="BD9" s="6" t="s">
        <v>1</v>
      </c>
      <c r="BE9" s="7" t="s">
        <v>42</v>
      </c>
      <c r="BF9" s="7" t="s">
        <v>42</v>
      </c>
      <c r="BG9" s="7" t="s">
        <v>42</v>
      </c>
      <c r="BH9" s="7" t="s">
        <v>42</v>
      </c>
      <c r="BI9" s="7" t="s">
        <v>42</v>
      </c>
      <c r="BJ9" s="6"/>
      <c r="BK9" s="3"/>
      <c r="BL9">
        <f t="shared" si="0"/>
        <v>25</v>
      </c>
      <c r="BM9" s="4">
        <f t="shared" si="1"/>
        <v>0.43859649122807015</v>
      </c>
    </row>
    <row r="10" spans="1:65" ht="13.5">
      <c r="A10">
        <v>9</v>
      </c>
      <c r="B10" t="s">
        <v>14</v>
      </c>
      <c r="C10" s="3" t="s">
        <v>5</v>
      </c>
      <c r="D10" s="6" t="s">
        <v>1</v>
      </c>
      <c r="E10" s="7" t="s">
        <v>42</v>
      </c>
      <c r="F10" s="6" t="s">
        <v>1</v>
      </c>
      <c r="G10" s="7" t="s">
        <v>42</v>
      </c>
      <c r="H10" s="7" t="s">
        <v>42</v>
      </c>
      <c r="I10" s="7" t="s">
        <v>42</v>
      </c>
      <c r="J10" s="6" t="s">
        <v>1</v>
      </c>
      <c r="K10" s="6" t="s">
        <v>1</v>
      </c>
      <c r="L10" s="6" t="s">
        <v>1</v>
      </c>
      <c r="M10" s="6" t="s">
        <v>1</v>
      </c>
      <c r="N10" s="6" t="s">
        <v>1</v>
      </c>
      <c r="O10" s="6" t="s">
        <v>1</v>
      </c>
      <c r="P10" s="6" t="s">
        <v>1</v>
      </c>
      <c r="Q10" s="6" t="s">
        <v>1</v>
      </c>
      <c r="R10" s="6" t="s">
        <v>1</v>
      </c>
      <c r="S10" s="6" t="s">
        <v>1</v>
      </c>
      <c r="T10" s="7" t="s">
        <v>42</v>
      </c>
      <c r="U10" s="7" t="s">
        <v>42</v>
      </c>
      <c r="V10" s="7" t="s">
        <v>42</v>
      </c>
      <c r="W10" s="7" t="s">
        <v>42</v>
      </c>
      <c r="X10" s="6" t="s">
        <v>1</v>
      </c>
      <c r="Y10" s="6" t="s">
        <v>1</v>
      </c>
      <c r="Z10" s="6" t="s">
        <v>1</v>
      </c>
      <c r="AA10" s="6" t="s">
        <v>1</v>
      </c>
      <c r="AB10" s="6" t="s">
        <v>1</v>
      </c>
      <c r="AC10" s="6" t="s">
        <v>1</v>
      </c>
      <c r="AD10" s="7" t="s">
        <v>42</v>
      </c>
      <c r="AE10" s="7" t="s">
        <v>42</v>
      </c>
      <c r="AF10" s="7" t="s">
        <v>42</v>
      </c>
      <c r="AG10" s="7" t="s">
        <v>42</v>
      </c>
      <c r="AH10" s="6" t="s">
        <v>1</v>
      </c>
      <c r="AI10" s="7" t="s">
        <v>42</v>
      </c>
      <c r="AJ10" s="7" t="s">
        <v>42</v>
      </c>
      <c r="AK10" s="7" t="s">
        <v>42</v>
      </c>
      <c r="AL10" s="7" t="s">
        <v>42</v>
      </c>
      <c r="AM10" s="7" t="s">
        <v>42</v>
      </c>
      <c r="AN10" s="7" t="s">
        <v>42</v>
      </c>
      <c r="AO10" s="7" t="s">
        <v>42</v>
      </c>
      <c r="AP10" s="7" t="s">
        <v>42</v>
      </c>
      <c r="AQ10" s="7" t="s">
        <v>42</v>
      </c>
      <c r="AR10" s="7" t="s">
        <v>42</v>
      </c>
      <c r="AS10" s="7" t="s">
        <v>42</v>
      </c>
      <c r="AT10" s="7" t="s">
        <v>42</v>
      </c>
      <c r="AU10" s="6" t="s">
        <v>1</v>
      </c>
      <c r="AV10" s="7" t="s">
        <v>42</v>
      </c>
      <c r="AW10" s="7" t="s">
        <v>42</v>
      </c>
      <c r="AX10" s="7" t="s">
        <v>42</v>
      </c>
      <c r="AY10" s="7" t="s">
        <v>42</v>
      </c>
      <c r="AZ10" s="7" t="s">
        <v>42</v>
      </c>
      <c r="BA10" s="7"/>
      <c r="BB10" s="7" t="s">
        <v>42</v>
      </c>
      <c r="BC10" s="7" t="s">
        <v>42</v>
      </c>
      <c r="BD10" s="7" t="s">
        <v>42</v>
      </c>
      <c r="BE10" s="6" t="s">
        <v>1</v>
      </c>
      <c r="BF10" s="7" t="s">
        <v>42</v>
      </c>
      <c r="BG10" s="6" t="s">
        <v>1</v>
      </c>
      <c r="BH10" s="7" t="s">
        <v>42</v>
      </c>
      <c r="BI10" s="7" t="s">
        <v>42</v>
      </c>
      <c r="BJ10" s="6"/>
      <c r="BK10" s="3"/>
      <c r="BL10">
        <f t="shared" si="0"/>
        <v>35</v>
      </c>
      <c r="BM10" s="4">
        <f t="shared" si="1"/>
        <v>0.6140350877192983</v>
      </c>
    </row>
    <row r="11" spans="1:65" ht="13.5">
      <c r="A11">
        <v>10</v>
      </c>
      <c r="B11" t="s">
        <v>15</v>
      </c>
      <c r="C11" s="3" t="s">
        <v>5</v>
      </c>
      <c r="D11" s="6" t="s">
        <v>1</v>
      </c>
      <c r="E11" s="6" t="s">
        <v>1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6" t="s">
        <v>1</v>
      </c>
      <c r="O11" s="6" t="s">
        <v>1</v>
      </c>
      <c r="P11" s="6" t="s">
        <v>1</v>
      </c>
      <c r="Q11" s="6" t="s">
        <v>1</v>
      </c>
      <c r="R11" s="6" t="s">
        <v>1</v>
      </c>
      <c r="S11" s="6" t="s">
        <v>1</v>
      </c>
      <c r="T11" s="6" t="s">
        <v>1</v>
      </c>
      <c r="U11" s="6" t="s">
        <v>1</v>
      </c>
      <c r="V11" s="6" t="s">
        <v>1</v>
      </c>
      <c r="W11" s="6" t="s">
        <v>1</v>
      </c>
      <c r="X11" s="6" t="s">
        <v>1</v>
      </c>
      <c r="Y11" s="6" t="s">
        <v>1</v>
      </c>
      <c r="Z11" s="6" t="s">
        <v>1</v>
      </c>
      <c r="AA11" s="6" t="s">
        <v>1</v>
      </c>
      <c r="AB11" s="6" t="s">
        <v>1</v>
      </c>
      <c r="AC11" s="6" t="s">
        <v>1</v>
      </c>
      <c r="AD11" s="6" t="s">
        <v>1</v>
      </c>
      <c r="AE11" s="6" t="s">
        <v>1</v>
      </c>
      <c r="AF11" s="6" t="s">
        <v>1</v>
      </c>
      <c r="AG11" s="6" t="s">
        <v>1</v>
      </c>
      <c r="AH11" s="6" t="s">
        <v>1</v>
      </c>
      <c r="AI11" s="6" t="s">
        <v>1</v>
      </c>
      <c r="AJ11" s="6" t="s">
        <v>1</v>
      </c>
      <c r="AK11" s="6" t="s">
        <v>1</v>
      </c>
      <c r="AL11" s="6" t="s">
        <v>1</v>
      </c>
      <c r="AM11" s="6" t="s">
        <v>1</v>
      </c>
      <c r="AN11" s="6" t="s">
        <v>1</v>
      </c>
      <c r="AO11" s="6" t="s">
        <v>1</v>
      </c>
      <c r="AP11" s="6" t="s">
        <v>1</v>
      </c>
      <c r="AQ11" s="6" t="s">
        <v>1</v>
      </c>
      <c r="AR11" s="6" t="s">
        <v>1</v>
      </c>
      <c r="AS11" s="6" t="s">
        <v>1</v>
      </c>
      <c r="AT11" s="6" t="s">
        <v>1</v>
      </c>
      <c r="AU11" s="6" t="s">
        <v>1</v>
      </c>
      <c r="AV11" s="6" t="s">
        <v>1</v>
      </c>
      <c r="AW11" s="6" t="s">
        <v>1</v>
      </c>
      <c r="AX11" s="6" t="s">
        <v>1</v>
      </c>
      <c r="AY11" s="6" t="s">
        <v>1</v>
      </c>
      <c r="AZ11" s="6" t="s">
        <v>1</v>
      </c>
      <c r="BA11" s="6"/>
      <c r="BB11" s="6" t="s">
        <v>1</v>
      </c>
      <c r="BC11" s="6" t="s">
        <v>1</v>
      </c>
      <c r="BD11" s="6" t="s">
        <v>1</v>
      </c>
      <c r="BE11" s="6" t="s">
        <v>1</v>
      </c>
      <c r="BF11" s="6" t="s">
        <v>1</v>
      </c>
      <c r="BG11" s="6" t="s">
        <v>1</v>
      </c>
      <c r="BH11" s="6" t="s">
        <v>1</v>
      </c>
      <c r="BI11" s="6" t="s">
        <v>1</v>
      </c>
      <c r="BJ11" s="6"/>
      <c r="BK11" s="3"/>
      <c r="BL11">
        <f t="shared" si="0"/>
        <v>0</v>
      </c>
      <c r="BM11" s="4">
        <f t="shared" si="1"/>
        <v>0</v>
      </c>
    </row>
    <row r="12" spans="1:65" ht="13.5">
      <c r="A12">
        <v>11</v>
      </c>
      <c r="B12" t="s">
        <v>16</v>
      </c>
      <c r="C12" s="3" t="s">
        <v>5</v>
      </c>
      <c r="D12" s="6" t="s">
        <v>1</v>
      </c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6" t="s">
        <v>1</v>
      </c>
      <c r="U12" s="6" t="s">
        <v>1</v>
      </c>
      <c r="V12" s="6" t="s">
        <v>1</v>
      </c>
      <c r="W12" s="6" t="s">
        <v>1</v>
      </c>
      <c r="X12" s="6" t="s">
        <v>1</v>
      </c>
      <c r="Y12" s="6" t="s">
        <v>1</v>
      </c>
      <c r="Z12" s="6" t="s">
        <v>1</v>
      </c>
      <c r="AA12" s="6" t="s">
        <v>1</v>
      </c>
      <c r="AB12" s="6" t="s">
        <v>1</v>
      </c>
      <c r="AC12" s="6" t="s">
        <v>1</v>
      </c>
      <c r="AD12" s="6" t="s">
        <v>1</v>
      </c>
      <c r="AE12" s="6" t="s">
        <v>1</v>
      </c>
      <c r="AF12" s="6" t="s">
        <v>1</v>
      </c>
      <c r="AG12" s="6" t="s">
        <v>1</v>
      </c>
      <c r="AH12" s="6" t="s">
        <v>1</v>
      </c>
      <c r="AI12" s="6" t="s">
        <v>1</v>
      </c>
      <c r="AJ12" s="6" t="s">
        <v>1</v>
      </c>
      <c r="AK12" s="6" t="s">
        <v>1</v>
      </c>
      <c r="AL12" s="6" t="s">
        <v>1</v>
      </c>
      <c r="AM12" s="7" t="s">
        <v>42</v>
      </c>
      <c r="AN12" s="6" t="s">
        <v>1</v>
      </c>
      <c r="AO12" s="6" t="s">
        <v>1</v>
      </c>
      <c r="AP12" s="6" t="s">
        <v>1</v>
      </c>
      <c r="AQ12" s="6" t="s">
        <v>1</v>
      </c>
      <c r="AR12" s="6" t="s">
        <v>1</v>
      </c>
      <c r="AS12" s="6" t="s">
        <v>1</v>
      </c>
      <c r="AT12" s="6" t="s">
        <v>1</v>
      </c>
      <c r="AU12" s="6" t="s">
        <v>1</v>
      </c>
      <c r="AV12" s="6" t="s">
        <v>1</v>
      </c>
      <c r="AW12" s="6" t="s">
        <v>1</v>
      </c>
      <c r="AX12" s="6" t="s">
        <v>1</v>
      </c>
      <c r="AY12" s="6" t="s">
        <v>1</v>
      </c>
      <c r="AZ12" s="6" t="s">
        <v>1</v>
      </c>
      <c r="BA12" s="6"/>
      <c r="BB12" s="6" t="s">
        <v>1</v>
      </c>
      <c r="BC12" s="6" t="s">
        <v>1</v>
      </c>
      <c r="BD12" s="6" t="s">
        <v>1</v>
      </c>
      <c r="BE12" s="6" t="s">
        <v>1</v>
      </c>
      <c r="BF12" s="6" t="s">
        <v>1</v>
      </c>
      <c r="BG12" s="6" t="s">
        <v>1</v>
      </c>
      <c r="BH12" s="6" t="s">
        <v>1</v>
      </c>
      <c r="BI12" s="6" t="s">
        <v>1</v>
      </c>
      <c r="BJ12" s="6"/>
      <c r="BK12" s="3"/>
      <c r="BL12">
        <f t="shared" si="0"/>
        <v>1</v>
      </c>
      <c r="BM12" s="4">
        <f t="shared" si="1"/>
        <v>0.017543859649122806</v>
      </c>
    </row>
    <row r="13" spans="1:65" ht="13.5">
      <c r="A13">
        <v>13</v>
      </c>
      <c r="B13" t="s">
        <v>36</v>
      </c>
      <c r="C13" s="3" t="s">
        <v>6</v>
      </c>
      <c r="D13" s="6" t="s">
        <v>1</v>
      </c>
      <c r="E13" s="6" t="s">
        <v>1</v>
      </c>
      <c r="F13" s="7" t="s">
        <v>42</v>
      </c>
      <c r="G13" s="7" t="s">
        <v>42</v>
      </c>
      <c r="H13" s="6" t="s">
        <v>1</v>
      </c>
      <c r="I13" s="6" t="s">
        <v>1</v>
      </c>
      <c r="J13" s="7" t="s">
        <v>42</v>
      </c>
      <c r="K13" s="6" t="s">
        <v>1</v>
      </c>
      <c r="L13" s="7" t="s">
        <v>42</v>
      </c>
      <c r="M13" s="7" t="s">
        <v>42</v>
      </c>
      <c r="N13" s="7" t="s">
        <v>42</v>
      </c>
      <c r="O13" s="7" t="s">
        <v>42</v>
      </c>
      <c r="P13" s="6" t="s">
        <v>1</v>
      </c>
      <c r="Q13" s="7" t="s">
        <v>42</v>
      </c>
      <c r="R13" s="6" t="s">
        <v>1</v>
      </c>
      <c r="S13" s="7" t="s">
        <v>42</v>
      </c>
      <c r="T13" s="7" t="s">
        <v>42</v>
      </c>
      <c r="U13" s="7" t="s">
        <v>42</v>
      </c>
      <c r="V13" s="7" t="s">
        <v>42</v>
      </c>
      <c r="W13" s="6" t="s">
        <v>1</v>
      </c>
      <c r="X13" s="7" t="s">
        <v>42</v>
      </c>
      <c r="Y13" s="7" t="s">
        <v>42</v>
      </c>
      <c r="Z13" s="6" t="s">
        <v>1</v>
      </c>
      <c r="AA13" s="6" t="s">
        <v>1</v>
      </c>
      <c r="AB13" s="6" t="s">
        <v>1</v>
      </c>
      <c r="AC13" s="7" t="s">
        <v>42</v>
      </c>
      <c r="AD13" s="7" t="s">
        <v>42</v>
      </c>
      <c r="AE13" s="7" t="s">
        <v>42</v>
      </c>
      <c r="AF13" s="7" t="s">
        <v>42</v>
      </c>
      <c r="AG13" s="6" t="s">
        <v>1</v>
      </c>
      <c r="AH13" s="7" t="s">
        <v>42</v>
      </c>
      <c r="AI13" s="7" t="s">
        <v>42</v>
      </c>
      <c r="AJ13" s="6" t="s">
        <v>1</v>
      </c>
      <c r="AK13" s="7" t="s">
        <v>42</v>
      </c>
      <c r="AL13" s="7" t="s">
        <v>42</v>
      </c>
      <c r="AM13" s="7" t="s">
        <v>42</v>
      </c>
      <c r="AN13" s="6" t="s">
        <v>1</v>
      </c>
      <c r="AO13" s="6" t="s">
        <v>1</v>
      </c>
      <c r="AP13" s="6" t="s">
        <v>1</v>
      </c>
      <c r="AQ13" s="6" t="s">
        <v>1</v>
      </c>
      <c r="AR13" s="6" t="s">
        <v>1</v>
      </c>
      <c r="AS13" s="7" t="s">
        <v>42</v>
      </c>
      <c r="AT13" s="6" t="s">
        <v>1</v>
      </c>
      <c r="AU13" s="6" t="s">
        <v>1</v>
      </c>
      <c r="AV13" s="6" t="s">
        <v>1</v>
      </c>
      <c r="AW13" s="7" t="s">
        <v>42</v>
      </c>
      <c r="AX13" s="6" t="s">
        <v>1</v>
      </c>
      <c r="AY13" s="7" t="s">
        <v>42</v>
      </c>
      <c r="AZ13" s="6" t="s">
        <v>1</v>
      </c>
      <c r="BA13" s="6"/>
      <c r="BB13" s="6" t="s">
        <v>1</v>
      </c>
      <c r="BC13" s="7" t="s">
        <v>42</v>
      </c>
      <c r="BD13" s="6" t="s">
        <v>1</v>
      </c>
      <c r="BE13" s="6" t="s">
        <v>1</v>
      </c>
      <c r="BF13" s="6" t="s">
        <v>1</v>
      </c>
      <c r="BG13" s="6" t="s">
        <v>1</v>
      </c>
      <c r="BH13" s="6" t="s">
        <v>1</v>
      </c>
      <c r="BI13" s="6" t="s">
        <v>1</v>
      </c>
      <c r="BJ13" s="6"/>
      <c r="BK13" s="3"/>
      <c r="BL13">
        <f t="shared" si="0"/>
        <v>27</v>
      </c>
      <c r="BM13" s="4">
        <f t="shared" si="1"/>
        <v>0.47368421052631576</v>
      </c>
    </row>
    <row r="14" spans="1:65" ht="13.5">
      <c r="A14">
        <v>14</v>
      </c>
      <c r="B14" t="s">
        <v>17</v>
      </c>
      <c r="C14" s="3" t="s">
        <v>6</v>
      </c>
      <c r="D14" s="6" t="s">
        <v>1</v>
      </c>
      <c r="E14" s="6" t="s">
        <v>1</v>
      </c>
      <c r="F14" s="6" t="s">
        <v>1</v>
      </c>
      <c r="G14" s="7" t="s">
        <v>42</v>
      </c>
      <c r="H14" s="7" t="s">
        <v>42</v>
      </c>
      <c r="I14" s="6" t="s">
        <v>1</v>
      </c>
      <c r="J14" s="7" t="s">
        <v>42</v>
      </c>
      <c r="K14" s="7" t="s">
        <v>42</v>
      </c>
      <c r="L14" s="7" t="s">
        <v>42</v>
      </c>
      <c r="M14" s="6" t="s">
        <v>1</v>
      </c>
      <c r="N14" s="6" t="s">
        <v>1</v>
      </c>
      <c r="O14" s="6" t="s">
        <v>1</v>
      </c>
      <c r="P14" s="6" t="s">
        <v>1</v>
      </c>
      <c r="Q14" s="7" t="s">
        <v>42</v>
      </c>
      <c r="R14" s="6" t="s">
        <v>1</v>
      </c>
      <c r="S14" s="7" t="s">
        <v>42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6" t="s">
        <v>1</v>
      </c>
      <c r="AL14" s="7" t="s">
        <v>42</v>
      </c>
      <c r="AM14" s="7" t="s">
        <v>42</v>
      </c>
      <c r="AN14" s="6" t="s">
        <v>1</v>
      </c>
      <c r="AO14" s="7" t="s">
        <v>42</v>
      </c>
      <c r="AP14" s="7" t="s">
        <v>42</v>
      </c>
      <c r="AQ14" s="7" t="s">
        <v>42</v>
      </c>
      <c r="AR14" s="6" t="s">
        <v>1</v>
      </c>
      <c r="AS14" s="7" t="s">
        <v>42</v>
      </c>
      <c r="AT14" s="7" t="s">
        <v>42</v>
      </c>
      <c r="AU14" s="7" t="s">
        <v>42</v>
      </c>
      <c r="AV14" s="7" t="s">
        <v>42</v>
      </c>
      <c r="AW14" s="7" t="s">
        <v>42</v>
      </c>
      <c r="AX14" s="7" t="s">
        <v>42</v>
      </c>
      <c r="AY14" s="7" t="s">
        <v>42</v>
      </c>
      <c r="AZ14" s="7" t="s">
        <v>42</v>
      </c>
      <c r="BA14" s="7"/>
      <c r="BB14" s="7" t="s">
        <v>42</v>
      </c>
      <c r="BC14" s="7" t="s">
        <v>42</v>
      </c>
      <c r="BD14" s="6" t="s">
        <v>1</v>
      </c>
      <c r="BE14" s="7" t="s">
        <v>42</v>
      </c>
      <c r="BF14" s="7" t="s">
        <v>42</v>
      </c>
      <c r="BG14" s="7" t="s">
        <v>42</v>
      </c>
      <c r="BH14" s="7" t="s">
        <v>42</v>
      </c>
      <c r="BI14" s="7" t="s">
        <v>42</v>
      </c>
      <c r="BJ14" s="6"/>
      <c r="BK14" s="3"/>
      <c r="BL14">
        <f t="shared" si="0"/>
        <v>44</v>
      </c>
      <c r="BM14" s="4">
        <f t="shared" si="1"/>
        <v>0.7719298245614035</v>
      </c>
    </row>
    <row r="15" spans="1:65" ht="13.5">
      <c r="A15">
        <v>15</v>
      </c>
      <c r="B15" t="s">
        <v>18</v>
      </c>
      <c r="C15" s="3" t="s">
        <v>6</v>
      </c>
      <c r="D15" s="6" t="s">
        <v>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6" t="s">
        <v>1</v>
      </c>
      <c r="O15" s="6" t="s">
        <v>1</v>
      </c>
      <c r="P15" s="6" t="s">
        <v>1</v>
      </c>
      <c r="Q15" s="6" t="s">
        <v>1</v>
      </c>
      <c r="R15" s="6" t="s">
        <v>1</v>
      </c>
      <c r="S15" s="6" t="s">
        <v>1</v>
      </c>
      <c r="T15" s="6" t="s">
        <v>1</v>
      </c>
      <c r="U15" s="6" t="s">
        <v>1</v>
      </c>
      <c r="V15" s="6" t="s">
        <v>1</v>
      </c>
      <c r="W15" s="6" t="s">
        <v>1</v>
      </c>
      <c r="X15" s="6" t="s">
        <v>1</v>
      </c>
      <c r="Y15" s="6" t="s">
        <v>1</v>
      </c>
      <c r="Z15" s="6" t="s">
        <v>1</v>
      </c>
      <c r="AA15" s="6" t="s">
        <v>1</v>
      </c>
      <c r="AB15" s="6" t="s">
        <v>1</v>
      </c>
      <c r="AC15" s="6" t="s">
        <v>1</v>
      </c>
      <c r="AD15" s="6" t="s">
        <v>1</v>
      </c>
      <c r="AE15" s="6" t="s">
        <v>1</v>
      </c>
      <c r="AF15" s="6" t="s">
        <v>1</v>
      </c>
      <c r="AG15" s="6" t="s">
        <v>1</v>
      </c>
      <c r="AH15" s="6" t="s">
        <v>1</v>
      </c>
      <c r="AI15" s="6" t="s">
        <v>1</v>
      </c>
      <c r="AJ15" s="6" t="s">
        <v>1</v>
      </c>
      <c r="AK15" s="6" t="s">
        <v>1</v>
      </c>
      <c r="AL15" s="6" t="s">
        <v>1</v>
      </c>
      <c r="AM15" s="6" t="s">
        <v>1</v>
      </c>
      <c r="AN15" s="6" t="s">
        <v>1</v>
      </c>
      <c r="AO15" s="6" t="s">
        <v>1</v>
      </c>
      <c r="AP15" s="6" t="s">
        <v>1</v>
      </c>
      <c r="AQ15" s="6" t="s">
        <v>1</v>
      </c>
      <c r="AR15" s="6" t="s">
        <v>1</v>
      </c>
      <c r="AS15" s="6" t="s">
        <v>1</v>
      </c>
      <c r="AT15" s="6" t="s">
        <v>1</v>
      </c>
      <c r="AU15" s="6" t="s">
        <v>1</v>
      </c>
      <c r="AV15" s="6" t="s">
        <v>1</v>
      </c>
      <c r="AW15" s="6" t="s">
        <v>1</v>
      </c>
      <c r="AX15" s="6" t="s">
        <v>1</v>
      </c>
      <c r="AY15" s="6" t="s">
        <v>1</v>
      </c>
      <c r="AZ15" s="6" t="s">
        <v>1</v>
      </c>
      <c r="BA15" s="6"/>
      <c r="BB15" s="6" t="s">
        <v>1</v>
      </c>
      <c r="BC15" s="6" t="s">
        <v>1</v>
      </c>
      <c r="BD15" s="6" t="s">
        <v>1</v>
      </c>
      <c r="BE15" s="6" t="s">
        <v>1</v>
      </c>
      <c r="BF15" s="6" t="s">
        <v>1</v>
      </c>
      <c r="BG15" s="6" t="s">
        <v>1</v>
      </c>
      <c r="BH15" s="6" t="s">
        <v>1</v>
      </c>
      <c r="BI15" s="6" t="s">
        <v>1</v>
      </c>
      <c r="BJ15" s="6"/>
      <c r="BK15" s="3"/>
      <c r="BL15">
        <f t="shared" si="0"/>
        <v>0</v>
      </c>
      <c r="BM15" s="4">
        <f t="shared" si="1"/>
        <v>0</v>
      </c>
    </row>
    <row r="16" spans="1:65" ht="13.5">
      <c r="A16">
        <v>16</v>
      </c>
      <c r="B16" t="s">
        <v>19</v>
      </c>
      <c r="C16" s="3" t="s">
        <v>5</v>
      </c>
      <c r="D16" s="6" t="s">
        <v>1</v>
      </c>
      <c r="E16" s="6" t="s">
        <v>1</v>
      </c>
      <c r="F16" s="6" t="s">
        <v>1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 t="s">
        <v>1</v>
      </c>
      <c r="M16" s="6" t="s">
        <v>1</v>
      </c>
      <c r="N16" s="6" t="s">
        <v>1</v>
      </c>
      <c r="O16" s="6" t="s">
        <v>1</v>
      </c>
      <c r="P16" s="6" t="s">
        <v>1</v>
      </c>
      <c r="Q16" s="6" t="s">
        <v>1</v>
      </c>
      <c r="R16" s="6" t="s">
        <v>1</v>
      </c>
      <c r="S16" s="6" t="s">
        <v>1</v>
      </c>
      <c r="T16" s="6" t="s">
        <v>1</v>
      </c>
      <c r="U16" s="6" t="s">
        <v>1</v>
      </c>
      <c r="V16" s="6" t="s">
        <v>1</v>
      </c>
      <c r="W16" s="6" t="s">
        <v>1</v>
      </c>
      <c r="X16" s="6" t="s">
        <v>1</v>
      </c>
      <c r="Y16" s="6" t="s">
        <v>1</v>
      </c>
      <c r="Z16" s="6" t="s">
        <v>1</v>
      </c>
      <c r="AA16" s="6" t="s">
        <v>1</v>
      </c>
      <c r="AB16" s="6" t="s">
        <v>1</v>
      </c>
      <c r="AC16" s="6" t="s">
        <v>1</v>
      </c>
      <c r="AD16" s="6" t="s">
        <v>1</v>
      </c>
      <c r="AE16" s="6" t="s">
        <v>1</v>
      </c>
      <c r="AF16" s="6" t="s">
        <v>1</v>
      </c>
      <c r="AG16" s="6" t="s">
        <v>1</v>
      </c>
      <c r="AH16" s="6" t="s">
        <v>1</v>
      </c>
      <c r="AI16" s="6" t="s">
        <v>1</v>
      </c>
      <c r="AJ16" s="6" t="s">
        <v>1</v>
      </c>
      <c r="AK16" s="6" t="s">
        <v>1</v>
      </c>
      <c r="AL16" s="6" t="s">
        <v>1</v>
      </c>
      <c r="AM16" s="6" t="s">
        <v>1</v>
      </c>
      <c r="AN16" s="6" t="s">
        <v>1</v>
      </c>
      <c r="AO16" s="6" t="s">
        <v>1</v>
      </c>
      <c r="AP16" s="6" t="s">
        <v>1</v>
      </c>
      <c r="AQ16" s="6" t="s">
        <v>1</v>
      </c>
      <c r="AR16" s="6" t="s">
        <v>1</v>
      </c>
      <c r="AS16" s="6" t="s">
        <v>1</v>
      </c>
      <c r="AT16" s="6" t="s">
        <v>1</v>
      </c>
      <c r="AU16" s="6" t="s">
        <v>1</v>
      </c>
      <c r="AV16" s="6" t="s">
        <v>1</v>
      </c>
      <c r="AW16" s="6" t="s">
        <v>1</v>
      </c>
      <c r="AX16" s="6" t="s">
        <v>1</v>
      </c>
      <c r="AY16" s="6" t="s">
        <v>1</v>
      </c>
      <c r="AZ16" s="6" t="s">
        <v>1</v>
      </c>
      <c r="BA16" s="6"/>
      <c r="BB16" s="6" t="s">
        <v>1</v>
      </c>
      <c r="BC16" s="6" t="s">
        <v>1</v>
      </c>
      <c r="BD16" s="6" t="s">
        <v>1</v>
      </c>
      <c r="BE16" s="6" t="s">
        <v>1</v>
      </c>
      <c r="BF16" s="6" t="s">
        <v>1</v>
      </c>
      <c r="BG16" s="6" t="s">
        <v>1</v>
      </c>
      <c r="BH16" s="6" t="s">
        <v>1</v>
      </c>
      <c r="BI16" s="6" t="s">
        <v>1</v>
      </c>
      <c r="BJ16" s="6"/>
      <c r="BK16" s="3"/>
      <c r="BL16">
        <f t="shared" si="0"/>
        <v>0</v>
      </c>
      <c r="BM16" s="4">
        <f t="shared" si="1"/>
        <v>0</v>
      </c>
    </row>
    <row r="17" spans="1:65" ht="13.5">
      <c r="A17">
        <v>17</v>
      </c>
      <c r="B17" t="s">
        <v>20</v>
      </c>
      <c r="C17" s="3" t="s">
        <v>5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7" t="s">
        <v>42</v>
      </c>
      <c r="J17" s="7" t="s">
        <v>42</v>
      </c>
      <c r="K17" s="6" t="s">
        <v>1</v>
      </c>
      <c r="L17" s="6" t="s">
        <v>1</v>
      </c>
      <c r="M17" s="6" t="s">
        <v>1</v>
      </c>
      <c r="N17" s="6" t="s">
        <v>1</v>
      </c>
      <c r="O17" s="6" t="s">
        <v>1</v>
      </c>
      <c r="P17" s="6" t="s">
        <v>1</v>
      </c>
      <c r="Q17" s="6" t="s">
        <v>1</v>
      </c>
      <c r="R17" s="6" t="s">
        <v>1</v>
      </c>
      <c r="S17" s="6" t="s">
        <v>1</v>
      </c>
      <c r="T17" s="7" t="s">
        <v>42</v>
      </c>
      <c r="U17" s="7" t="s">
        <v>42</v>
      </c>
      <c r="V17" s="6" t="s">
        <v>1</v>
      </c>
      <c r="W17" s="7" t="s">
        <v>42</v>
      </c>
      <c r="X17" s="7" t="s">
        <v>42</v>
      </c>
      <c r="Y17" s="6" t="s">
        <v>1</v>
      </c>
      <c r="Z17" s="6" t="s">
        <v>1</v>
      </c>
      <c r="AA17" s="6" t="s">
        <v>1</v>
      </c>
      <c r="AB17" s="6" t="s">
        <v>1</v>
      </c>
      <c r="AC17" s="7" t="s">
        <v>42</v>
      </c>
      <c r="AD17" s="6" t="s">
        <v>1</v>
      </c>
      <c r="AE17" s="6" t="s">
        <v>1</v>
      </c>
      <c r="AF17" s="6" t="s">
        <v>1</v>
      </c>
      <c r="AG17" s="6" t="s">
        <v>1</v>
      </c>
      <c r="AH17" s="6" t="s">
        <v>1</v>
      </c>
      <c r="AI17" s="7" t="s">
        <v>42</v>
      </c>
      <c r="AJ17" s="6" t="s">
        <v>1</v>
      </c>
      <c r="AK17" s="6" t="s">
        <v>1</v>
      </c>
      <c r="AL17" s="6" t="s">
        <v>1</v>
      </c>
      <c r="AM17" s="6" t="s">
        <v>1</v>
      </c>
      <c r="AN17" s="6" t="s">
        <v>1</v>
      </c>
      <c r="AO17" s="6" t="s">
        <v>1</v>
      </c>
      <c r="AP17" s="7" t="s">
        <v>42</v>
      </c>
      <c r="AQ17" s="7" t="s">
        <v>42</v>
      </c>
      <c r="AR17" s="6" t="s">
        <v>1</v>
      </c>
      <c r="AS17" s="7" t="s">
        <v>42</v>
      </c>
      <c r="AT17" s="6" t="s">
        <v>1</v>
      </c>
      <c r="AU17" s="7" t="s">
        <v>42</v>
      </c>
      <c r="AV17" s="7" t="s">
        <v>42</v>
      </c>
      <c r="AW17" s="7" t="s">
        <v>42</v>
      </c>
      <c r="AX17" s="7" t="s">
        <v>42</v>
      </c>
      <c r="AY17" s="7" t="s">
        <v>42</v>
      </c>
      <c r="AZ17" s="6" t="s">
        <v>1</v>
      </c>
      <c r="BA17" s="6"/>
      <c r="BB17" s="6" t="s">
        <v>1</v>
      </c>
      <c r="BC17" s="6" t="s">
        <v>1</v>
      </c>
      <c r="BD17" s="7" t="s">
        <v>42</v>
      </c>
      <c r="BE17" s="7" t="s">
        <v>42</v>
      </c>
      <c r="BF17" s="7" t="s">
        <v>42</v>
      </c>
      <c r="BG17" s="7" t="s">
        <v>42</v>
      </c>
      <c r="BH17" s="7" t="s">
        <v>42</v>
      </c>
      <c r="BI17" s="7" t="s">
        <v>42</v>
      </c>
      <c r="BJ17" s="6"/>
      <c r="BK17" s="3"/>
      <c r="BL17">
        <f t="shared" si="0"/>
        <v>22</v>
      </c>
      <c r="BM17" s="4">
        <f t="shared" si="1"/>
        <v>0.38596491228070173</v>
      </c>
    </row>
    <row r="18" spans="1:65" ht="13.5">
      <c r="A18">
        <v>18</v>
      </c>
      <c r="B18" t="s">
        <v>21</v>
      </c>
      <c r="C18" s="3" t="s">
        <v>5</v>
      </c>
      <c r="D18" s="6" t="s">
        <v>1</v>
      </c>
      <c r="E18" s="7" t="s">
        <v>42</v>
      </c>
      <c r="F18" s="6" t="s">
        <v>1</v>
      </c>
      <c r="G18" s="7" t="s">
        <v>42</v>
      </c>
      <c r="H18" s="7" t="s">
        <v>42</v>
      </c>
      <c r="I18" s="6" t="s">
        <v>1</v>
      </c>
      <c r="J18" s="6" t="s">
        <v>1</v>
      </c>
      <c r="K18" s="6" t="s">
        <v>1</v>
      </c>
      <c r="L18" s="6" t="s">
        <v>1</v>
      </c>
      <c r="M18" s="6" t="s">
        <v>1</v>
      </c>
      <c r="N18" s="6" t="s">
        <v>1</v>
      </c>
      <c r="O18" s="6" t="s">
        <v>1</v>
      </c>
      <c r="P18" s="6" t="s">
        <v>1</v>
      </c>
      <c r="Q18" s="6" t="s">
        <v>1</v>
      </c>
      <c r="R18" s="6" t="s">
        <v>1</v>
      </c>
      <c r="S18" s="7" t="s">
        <v>42</v>
      </c>
      <c r="T18" s="6" t="s">
        <v>1</v>
      </c>
      <c r="U18" s="7" t="s">
        <v>42</v>
      </c>
      <c r="V18" s="6" t="s">
        <v>1</v>
      </c>
      <c r="W18" s="7" t="s">
        <v>42</v>
      </c>
      <c r="X18" s="6" t="s">
        <v>1</v>
      </c>
      <c r="Y18" s="6" t="s">
        <v>1</v>
      </c>
      <c r="Z18" s="7" t="s">
        <v>42</v>
      </c>
      <c r="AA18" s="7" t="s">
        <v>42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6" t="s">
        <v>1</v>
      </c>
      <c r="AH18" s="7" t="s">
        <v>42</v>
      </c>
      <c r="AI18" s="7" t="s">
        <v>42</v>
      </c>
      <c r="AJ18" s="7" t="s">
        <v>42</v>
      </c>
      <c r="AK18" s="6" t="s">
        <v>1</v>
      </c>
      <c r="AL18" s="7" t="s">
        <v>42</v>
      </c>
      <c r="AM18" s="7" t="s">
        <v>42</v>
      </c>
      <c r="AN18" s="6" t="s">
        <v>1</v>
      </c>
      <c r="AO18" s="7" t="s">
        <v>42</v>
      </c>
      <c r="AP18" s="7" t="s">
        <v>42</v>
      </c>
      <c r="AQ18" s="7" t="s">
        <v>42</v>
      </c>
      <c r="AR18" s="6" t="s">
        <v>1</v>
      </c>
      <c r="AS18" s="7" t="s">
        <v>42</v>
      </c>
      <c r="AT18" s="7" t="s">
        <v>42</v>
      </c>
      <c r="AU18" s="7" t="s">
        <v>42</v>
      </c>
      <c r="AV18" s="6" t="s">
        <v>1</v>
      </c>
      <c r="AW18" s="6" t="s">
        <v>1</v>
      </c>
      <c r="AX18" s="6" t="s">
        <v>1</v>
      </c>
      <c r="AY18" s="6" t="s">
        <v>1</v>
      </c>
      <c r="AZ18" s="7" t="s">
        <v>42</v>
      </c>
      <c r="BA18" s="7"/>
      <c r="BB18" s="6" t="s">
        <v>1</v>
      </c>
      <c r="BC18" s="7" t="s">
        <v>42</v>
      </c>
      <c r="BD18" s="6" t="s">
        <v>1</v>
      </c>
      <c r="BE18" s="6" t="s">
        <v>1</v>
      </c>
      <c r="BF18" s="7" t="s">
        <v>42</v>
      </c>
      <c r="BG18" s="6" t="s">
        <v>1</v>
      </c>
      <c r="BH18" s="7" t="s">
        <v>42</v>
      </c>
      <c r="BI18" s="7" t="s">
        <v>42</v>
      </c>
      <c r="BJ18" s="6"/>
      <c r="BK18" s="3"/>
      <c r="BL18">
        <f t="shared" si="0"/>
        <v>29</v>
      </c>
      <c r="BM18" s="4">
        <f t="shared" si="1"/>
        <v>0.5087719298245614</v>
      </c>
    </row>
    <row r="19" spans="1:65" ht="13.5">
      <c r="A19">
        <v>19</v>
      </c>
      <c r="B19" t="s">
        <v>38</v>
      </c>
      <c r="C19" s="3" t="s">
        <v>5</v>
      </c>
      <c r="D19" s="6" t="s">
        <v>1</v>
      </c>
      <c r="E19" s="7" t="s">
        <v>42</v>
      </c>
      <c r="F19" s="6" t="s">
        <v>1</v>
      </c>
      <c r="G19" s="7" t="s">
        <v>42</v>
      </c>
      <c r="H19" s="7" t="s">
        <v>42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6" t="s">
        <v>1</v>
      </c>
      <c r="O19" s="6" t="s">
        <v>1</v>
      </c>
      <c r="P19" s="6" t="s">
        <v>1</v>
      </c>
      <c r="Q19" s="6" t="s">
        <v>1</v>
      </c>
      <c r="R19" s="6" t="s">
        <v>1</v>
      </c>
      <c r="S19" s="6" t="s">
        <v>1</v>
      </c>
      <c r="T19" s="6" t="s">
        <v>1</v>
      </c>
      <c r="U19" s="7" t="s">
        <v>42</v>
      </c>
      <c r="V19" s="6" t="s">
        <v>1</v>
      </c>
      <c r="W19" s="6" t="s">
        <v>1</v>
      </c>
      <c r="X19" s="6" t="s">
        <v>1</v>
      </c>
      <c r="Y19" s="7" t="s">
        <v>42</v>
      </c>
      <c r="Z19" s="6" t="s">
        <v>1</v>
      </c>
      <c r="AA19" s="6" t="s">
        <v>1</v>
      </c>
      <c r="AB19" s="7" t="s">
        <v>42</v>
      </c>
      <c r="AC19" s="7" t="s">
        <v>42</v>
      </c>
      <c r="AD19" s="6" t="s">
        <v>1</v>
      </c>
      <c r="AE19" s="6" t="s">
        <v>1</v>
      </c>
      <c r="AF19" s="6" t="s">
        <v>1</v>
      </c>
      <c r="AG19" s="6" t="s">
        <v>1</v>
      </c>
      <c r="AH19" s="6" t="s">
        <v>1</v>
      </c>
      <c r="AI19" s="6" t="s">
        <v>1</v>
      </c>
      <c r="AJ19" s="6" t="s">
        <v>1</v>
      </c>
      <c r="AK19" s="7" t="s">
        <v>42</v>
      </c>
      <c r="AL19" s="7" t="s">
        <v>42</v>
      </c>
      <c r="AM19" s="7" t="s">
        <v>42</v>
      </c>
      <c r="AN19" s="7" t="s">
        <v>42</v>
      </c>
      <c r="AO19" s="7" t="s">
        <v>42</v>
      </c>
      <c r="AP19" s="7" t="s">
        <v>42</v>
      </c>
      <c r="AQ19" s="7" t="s">
        <v>42</v>
      </c>
      <c r="AR19" s="7" t="s">
        <v>42</v>
      </c>
      <c r="AS19" s="7" t="s">
        <v>42</v>
      </c>
      <c r="AT19" s="7" t="s">
        <v>42</v>
      </c>
      <c r="AU19" s="6" t="s">
        <v>1</v>
      </c>
      <c r="AV19" s="7" t="s">
        <v>42</v>
      </c>
      <c r="AW19" s="7" t="s">
        <v>42</v>
      </c>
      <c r="AX19" s="7" t="s">
        <v>42</v>
      </c>
      <c r="AY19" s="6" t="s">
        <v>1</v>
      </c>
      <c r="AZ19" s="7" t="s">
        <v>42</v>
      </c>
      <c r="BA19" s="7"/>
      <c r="BB19" s="6" t="s">
        <v>1</v>
      </c>
      <c r="BC19" s="7" t="s">
        <v>42</v>
      </c>
      <c r="BD19" s="6" t="s">
        <v>1</v>
      </c>
      <c r="BE19" s="7" t="s">
        <v>42</v>
      </c>
      <c r="BF19" s="7" t="s">
        <v>42</v>
      </c>
      <c r="BG19" s="7" t="s">
        <v>42</v>
      </c>
      <c r="BH19" s="7" t="s">
        <v>42</v>
      </c>
      <c r="BI19" s="7" t="s">
        <v>42</v>
      </c>
      <c r="BJ19" s="6"/>
      <c r="BK19" s="3"/>
      <c r="BL19">
        <f t="shared" si="0"/>
        <v>27</v>
      </c>
      <c r="BM19" s="4">
        <f t="shared" si="1"/>
        <v>0.47368421052631576</v>
      </c>
    </row>
    <row r="20" spans="1:65" ht="13.5">
      <c r="A20" s="2">
        <v>20</v>
      </c>
      <c r="B20" t="s">
        <v>22</v>
      </c>
      <c r="C20" s="3" t="s">
        <v>6</v>
      </c>
      <c r="D20" s="6" t="s">
        <v>1</v>
      </c>
      <c r="E20" s="6" t="s">
        <v>1</v>
      </c>
      <c r="F20" s="6" t="s">
        <v>1</v>
      </c>
      <c r="G20" s="6" t="s">
        <v>1</v>
      </c>
      <c r="H20" s="7" t="s">
        <v>42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6" t="s">
        <v>1</v>
      </c>
      <c r="O20" s="6" t="s">
        <v>1</v>
      </c>
      <c r="P20" s="6" t="s">
        <v>1</v>
      </c>
      <c r="Q20" s="6" t="s">
        <v>1</v>
      </c>
      <c r="R20" s="6" t="s">
        <v>1</v>
      </c>
      <c r="S20" s="7" t="s">
        <v>42</v>
      </c>
      <c r="T20" s="6" t="s">
        <v>1</v>
      </c>
      <c r="U20" s="6" t="s">
        <v>1</v>
      </c>
      <c r="V20" s="6" t="s">
        <v>1</v>
      </c>
      <c r="W20" s="7" t="s">
        <v>42</v>
      </c>
      <c r="X20" s="7" t="s">
        <v>42</v>
      </c>
      <c r="Y20" s="6" t="s">
        <v>1</v>
      </c>
      <c r="Z20" s="6" t="s">
        <v>1</v>
      </c>
      <c r="AA20" s="6" t="s">
        <v>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6" t="s">
        <v>1</v>
      </c>
      <c r="AH20" s="7" t="s">
        <v>42</v>
      </c>
      <c r="AI20" s="7" t="s">
        <v>42</v>
      </c>
      <c r="AJ20" s="7" t="s">
        <v>42</v>
      </c>
      <c r="AK20" s="6" t="s">
        <v>1</v>
      </c>
      <c r="AL20" s="6" t="s">
        <v>1</v>
      </c>
      <c r="AM20" s="7" t="s">
        <v>42</v>
      </c>
      <c r="AN20" s="6" t="s">
        <v>1</v>
      </c>
      <c r="AO20" s="6" t="s">
        <v>1</v>
      </c>
      <c r="AP20" s="7" t="s">
        <v>42</v>
      </c>
      <c r="AQ20" s="6" t="s">
        <v>1</v>
      </c>
      <c r="AR20" s="7" t="s">
        <v>42</v>
      </c>
      <c r="AS20" s="7" t="s">
        <v>42</v>
      </c>
      <c r="AT20" s="6" t="s">
        <v>1</v>
      </c>
      <c r="AU20" s="7" t="s">
        <v>42</v>
      </c>
      <c r="AV20" s="7" t="s">
        <v>42</v>
      </c>
      <c r="AW20" s="7" t="s">
        <v>42</v>
      </c>
      <c r="AX20" s="7" t="s">
        <v>42</v>
      </c>
      <c r="AY20" s="6" t="s">
        <v>1</v>
      </c>
      <c r="AZ20" s="7" t="s">
        <v>42</v>
      </c>
      <c r="BA20" s="7"/>
      <c r="BB20" s="6" t="s">
        <v>1</v>
      </c>
      <c r="BC20" s="7" t="s">
        <v>42</v>
      </c>
      <c r="BD20" s="6" t="s">
        <v>1</v>
      </c>
      <c r="BE20" s="7" t="s">
        <v>42</v>
      </c>
      <c r="BF20" s="6" t="s">
        <v>1</v>
      </c>
      <c r="BG20" s="7" t="s">
        <v>42</v>
      </c>
      <c r="BH20" s="7" t="s">
        <v>42</v>
      </c>
      <c r="BI20" s="7" t="s">
        <v>42</v>
      </c>
      <c r="BJ20" s="6"/>
      <c r="BK20" s="3"/>
      <c r="BL20">
        <f t="shared" si="0"/>
        <v>26</v>
      </c>
      <c r="BM20" s="4">
        <f t="shared" si="1"/>
        <v>0.45614035087719296</v>
      </c>
    </row>
    <row r="21" spans="1:65" ht="13.5">
      <c r="A21">
        <v>21</v>
      </c>
      <c r="B21" t="s">
        <v>34</v>
      </c>
      <c r="C21" s="3" t="s">
        <v>6</v>
      </c>
      <c r="D21" s="6" t="s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6" t="s">
        <v>1</v>
      </c>
      <c r="M21" s="6" t="s">
        <v>1</v>
      </c>
      <c r="N21" s="6" t="s">
        <v>1</v>
      </c>
      <c r="O21" s="6" t="s">
        <v>1</v>
      </c>
      <c r="P21" s="6" t="s">
        <v>1</v>
      </c>
      <c r="Q21" s="6" t="s">
        <v>1</v>
      </c>
      <c r="R21" s="6" t="s">
        <v>1</v>
      </c>
      <c r="S21" s="7" t="s">
        <v>42</v>
      </c>
      <c r="T21" s="6" t="s">
        <v>1</v>
      </c>
      <c r="U21" s="6" t="s">
        <v>1</v>
      </c>
      <c r="V21" s="6" t="s">
        <v>1</v>
      </c>
      <c r="W21" s="6" t="s">
        <v>1</v>
      </c>
      <c r="X21" s="6" t="s">
        <v>1</v>
      </c>
      <c r="Y21" s="6" t="s">
        <v>1</v>
      </c>
      <c r="Z21" s="6" t="s">
        <v>1</v>
      </c>
      <c r="AA21" s="6" t="s">
        <v>1</v>
      </c>
      <c r="AB21" s="6" t="s">
        <v>1</v>
      </c>
      <c r="AC21" s="6" t="s">
        <v>1</v>
      </c>
      <c r="AD21" s="7" t="s">
        <v>42</v>
      </c>
      <c r="AE21" s="7" t="s">
        <v>42</v>
      </c>
      <c r="AF21" s="7" t="s">
        <v>42</v>
      </c>
      <c r="AG21" s="7" t="s">
        <v>42</v>
      </c>
      <c r="AH21" s="6" t="s">
        <v>1</v>
      </c>
      <c r="AI21" s="6" t="s">
        <v>1</v>
      </c>
      <c r="AJ21" s="6" t="s">
        <v>1</v>
      </c>
      <c r="AK21" s="6" t="s">
        <v>1</v>
      </c>
      <c r="AL21" s="6" t="s">
        <v>1</v>
      </c>
      <c r="AM21" s="6" t="s">
        <v>1</v>
      </c>
      <c r="AN21" s="7" t="s">
        <v>42</v>
      </c>
      <c r="AO21" s="6" t="s">
        <v>1</v>
      </c>
      <c r="AP21" s="6" t="s">
        <v>1</v>
      </c>
      <c r="AQ21" s="6" t="s">
        <v>1</v>
      </c>
      <c r="AR21" s="6" t="s">
        <v>1</v>
      </c>
      <c r="AS21" s="6" t="s">
        <v>1</v>
      </c>
      <c r="AT21" s="6" t="s">
        <v>1</v>
      </c>
      <c r="AU21" s="6" t="s">
        <v>1</v>
      </c>
      <c r="AV21" s="6" t="s">
        <v>1</v>
      </c>
      <c r="AW21" s="6" t="s">
        <v>1</v>
      </c>
      <c r="AX21" s="6" t="s">
        <v>1</v>
      </c>
      <c r="AY21" s="6" t="s">
        <v>1</v>
      </c>
      <c r="AZ21" s="6" t="s">
        <v>1</v>
      </c>
      <c r="BA21" s="6"/>
      <c r="BB21" s="6" t="s">
        <v>1</v>
      </c>
      <c r="BC21" s="6" t="s">
        <v>1</v>
      </c>
      <c r="BD21" s="6" t="s">
        <v>1</v>
      </c>
      <c r="BE21" s="7" t="s">
        <v>42</v>
      </c>
      <c r="BF21" s="6" t="s">
        <v>1</v>
      </c>
      <c r="BG21" s="6" t="s">
        <v>1</v>
      </c>
      <c r="BH21" s="6" t="s">
        <v>1</v>
      </c>
      <c r="BI21" s="6" t="s">
        <v>1</v>
      </c>
      <c r="BJ21" s="6"/>
      <c r="BK21" s="3"/>
      <c r="BL21">
        <f t="shared" si="0"/>
        <v>7</v>
      </c>
      <c r="BM21" s="4">
        <f t="shared" si="1"/>
        <v>0.12280701754385964</v>
      </c>
    </row>
    <row r="22" spans="1:65" ht="13.5">
      <c r="A22" s="2">
        <v>24</v>
      </c>
      <c r="B22" t="s">
        <v>23</v>
      </c>
      <c r="C22" s="3" t="s">
        <v>6</v>
      </c>
      <c r="D22" s="6" t="s">
        <v>1</v>
      </c>
      <c r="E22" s="6" t="s">
        <v>1</v>
      </c>
      <c r="F22" s="6" t="s">
        <v>1</v>
      </c>
      <c r="G22" s="6" t="s">
        <v>1</v>
      </c>
      <c r="H22" s="7" t="s">
        <v>42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6" t="s">
        <v>1</v>
      </c>
      <c r="Q22" s="6" t="s">
        <v>1</v>
      </c>
      <c r="R22" s="6" t="s">
        <v>1</v>
      </c>
      <c r="S22" s="6" t="s">
        <v>1</v>
      </c>
      <c r="T22" s="6" t="s">
        <v>1</v>
      </c>
      <c r="U22" s="6" t="s">
        <v>1</v>
      </c>
      <c r="V22" s="7" t="s">
        <v>42</v>
      </c>
      <c r="W22" s="6" t="s">
        <v>1</v>
      </c>
      <c r="X22" s="6" t="s">
        <v>1</v>
      </c>
      <c r="Y22" s="6" t="s">
        <v>1</v>
      </c>
      <c r="Z22" s="6" t="s">
        <v>1</v>
      </c>
      <c r="AA22" s="6" t="s">
        <v>1</v>
      </c>
      <c r="AB22" s="6" t="s">
        <v>1</v>
      </c>
      <c r="AC22" s="6" t="s">
        <v>1</v>
      </c>
      <c r="AD22" s="7" t="s">
        <v>42</v>
      </c>
      <c r="AE22" s="6" t="s">
        <v>1</v>
      </c>
      <c r="AF22" s="6" t="s">
        <v>1</v>
      </c>
      <c r="AG22" s="6" t="s">
        <v>1</v>
      </c>
      <c r="AH22" s="6" t="s">
        <v>1</v>
      </c>
      <c r="AI22" s="6" t="s">
        <v>1</v>
      </c>
      <c r="AJ22" s="6" t="s">
        <v>1</v>
      </c>
      <c r="AK22" s="6" t="s">
        <v>1</v>
      </c>
      <c r="AL22" s="6" t="s">
        <v>1</v>
      </c>
      <c r="AM22" s="6" t="s">
        <v>1</v>
      </c>
      <c r="AN22" s="6" t="s">
        <v>1</v>
      </c>
      <c r="AO22" s="6" t="s">
        <v>1</v>
      </c>
      <c r="AP22" s="6" t="s">
        <v>1</v>
      </c>
      <c r="AQ22" s="6" t="s">
        <v>1</v>
      </c>
      <c r="AR22" s="6" t="s">
        <v>1</v>
      </c>
      <c r="AS22" s="6" t="s">
        <v>1</v>
      </c>
      <c r="AT22" s="6" t="s">
        <v>1</v>
      </c>
      <c r="AU22" s="6" t="s">
        <v>1</v>
      </c>
      <c r="AV22" s="7" t="s">
        <v>42</v>
      </c>
      <c r="AW22" s="6" t="s">
        <v>1</v>
      </c>
      <c r="AX22" s="6" t="s">
        <v>1</v>
      </c>
      <c r="AY22" s="6" t="s">
        <v>1</v>
      </c>
      <c r="AZ22" s="6" t="s">
        <v>1</v>
      </c>
      <c r="BA22" s="6"/>
      <c r="BB22" s="7" t="s">
        <v>42</v>
      </c>
      <c r="BC22" s="6" t="s">
        <v>1</v>
      </c>
      <c r="BD22" s="6" t="s">
        <v>1</v>
      </c>
      <c r="BE22" s="6" t="s">
        <v>1</v>
      </c>
      <c r="BF22" s="6" t="s">
        <v>1</v>
      </c>
      <c r="BG22" s="6" t="s">
        <v>1</v>
      </c>
      <c r="BH22" s="6" t="s">
        <v>1</v>
      </c>
      <c r="BI22" s="7" t="s">
        <v>42</v>
      </c>
      <c r="BJ22" s="6"/>
      <c r="BK22" s="3"/>
      <c r="BL22">
        <f t="shared" si="0"/>
        <v>6</v>
      </c>
      <c r="BM22" s="4">
        <f t="shared" si="1"/>
        <v>0.10526315789473684</v>
      </c>
    </row>
    <row r="23" spans="1:65" ht="13.5">
      <c r="A23" s="2">
        <v>25</v>
      </c>
      <c r="B23" t="s">
        <v>24</v>
      </c>
      <c r="C23" s="3" t="s">
        <v>6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6" t="s">
        <v>1</v>
      </c>
      <c r="Q23" s="6" t="s">
        <v>1</v>
      </c>
      <c r="R23" s="6" t="s">
        <v>1</v>
      </c>
      <c r="S23" s="6" t="s">
        <v>1</v>
      </c>
      <c r="T23" s="6" t="s">
        <v>1</v>
      </c>
      <c r="U23" s="6" t="s">
        <v>1</v>
      </c>
      <c r="V23" s="6" t="s">
        <v>1</v>
      </c>
      <c r="W23" s="6" t="s">
        <v>1</v>
      </c>
      <c r="X23" s="6" t="s">
        <v>1</v>
      </c>
      <c r="Y23" s="6" t="s">
        <v>1</v>
      </c>
      <c r="Z23" s="6" t="s">
        <v>1</v>
      </c>
      <c r="AA23" s="6" t="s">
        <v>1</v>
      </c>
      <c r="AB23" s="6" t="s">
        <v>1</v>
      </c>
      <c r="AC23" s="6" t="s">
        <v>1</v>
      </c>
      <c r="AD23" s="6" t="s">
        <v>1</v>
      </c>
      <c r="AE23" s="6" t="s">
        <v>1</v>
      </c>
      <c r="AF23" s="6" t="s">
        <v>1</v>
      </c>
      <c r="AG23" s="6" t="s">
        <v>1</v>
      </c>
      <c r="AH23" s="6" t="s">
        <v>1</v>
      </c>
      <c r="AI23" s="6" t="s">
        <v>1</v>
      </c>
      <c r="AJ23" s="6" t="s">
        <v>1</v>
      </c>
      <c r="AK23" s="6" t="s">
        <v>1</v>
      </c>
      <c r="AL23" s="6" t="s">
        <v>1</v>
      </c>
      <c r="AM23" s="6" t="s">
        <v>1</v>
      </c>
      <c r="AN23" s="6" t="s">
        <v>1</v>
      </c>
      <c r="AO23" s="6" t="s">
        <v>1</v>
      </c>
      <c r="AP23" s="6" t="s">
        <v>1</v>
      </c>
      <c r="AQ23" s="6" t="s">
        <v>1</v>
      </c>
      <c r="AR23" s="6" t="s">
        <v>1</v>
      </c>
      <c r="AS23" s="6" t="s">
        <v>1</v>
      </c>
      <c r="AT23" s="6" t="s">
        <v>1</v>
      </c>
      <c r="AU23" s="6" t="s">
        <v>1</v>
      </c>
      <c r="AV23" s="6" t="s">
        <v>1</v>
      </c>
      <c r="AW23" s="6" t="s">
        <v>1</v>
      </c>
      <c r="AX23" s="6" t="s">
        <v>1</v>
      </c>
      <c r="AY23" s="6" t="s">
        <v>1</v>
      </c>
      <c r="AZ23" s="6" t="s">
        <v>1</v>
      </c>
      <c r="BA23" s="6"/>
      <c r="BB23" s="6" t="s">
        <v>1</v>
      </c>
      <c r="BC23" s="6" t="s">
        <v>1</v>
      </c>
      <c r="BD23" s="7" t="s">
        <v>42</v>
      </c>
      <c r="BE23" s="6" t="s">
        <v>1</v>
      </c>
      <c r="BF23" s="6" t="s">
        <v>1</v>
      </c>
      <c r="BG23" s="6" t="s">
        <v>1</v>
      </c>
      <c r="BH23" s="6" t="s">
        <v>1</v>
      </c>
      <c r="BI23" s="6" t="s">
        <v>1</v>
      </c>
      <c r="BJ23" s="6"/>
      <c r="BK23" s="3"/>
      <c r="BL23">
        <f t="shared" si="0"/>
        <v>1</v>
      </c>
      <c r="BM23" s="4">
        <f t="shared" si="1"/>
        <v>0.017543859649122806</v>
      </c>
    </row>
    <row r="24" spans="1:65" ht="13.5">
      <c r="A24">
        <v>25</v>
      </c>
      <c r="B24" t="s">
        <v>25</v>
      </c>
      <c r="C24" s="3" t="s">
        <v>5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6" t="s">
        <v>1</v>
      </c>
      <c r="Q24" s="6" t="s">
        <v>1</v>
      </c>
      <c r="R24" s="6" t="s">
        <v>1</v>
      </c>
      <c r="S24" s="6" t="s">
        <v>1</v>
      </c>
      <c r="T24" s="6" t="s">
        <v>1</v>
      </c>
      <c r="U24" s="6" t="s">
        <v>1</v>
      </c>
      <c r="V24" s="6" t="s">
        <v>1</v>
      </c>
      <c r="W24" s="6" t="s">
        <v>1</v>
      </c>
      <c r="X24" s="6" t="s">
        <v>1</v>
      </c>
      <c r="Y24" s="6" t="s">
        <v>1</v>
      </c>
      <c r="Z24" s="6" t="s">
        <v>1</v>
      </c>
      <c r="AA24" s="6" t="s">
        <v>1</v>
      </c>
      <c r="AB24" s="6" t="s">
        <v>1</v>
      </c>
      <c r="AC24" s="6" t="s">
        <v>1</v>
      </c>
      <c r="AD24" s="6" t="s">
        <v>1</v>
      </c>
      <c r="AE24" s="6" t="s">
        <v>1</v>
      </c>
      <c r="AF24" s="6" t="s">
        <v>1</v>
      </c>
      <c r="AG24" s="6" t="s">
        <v>1</v>
      </c>
      <c r="AH24" s="6" t="s">
        <v>1</v>
      </c>
      <c r="AI24" s="6" t="s">
        <v>1</v>
      </c>
      <c r="AJ24" s="6" t="s">
        <v>1</v>
      </c>
      <c r="AK24" s="6" t="s">
        <v>1</v>
      </c>
      <c r="AL24" s="6" t="s">
        <v>1</v>
      </c>
      <c r="AM24" s="6" t="s">
        <v>1</v>
      </c>
      <c r="AN24" s="6" t="s">
        <v>1</v>
      </c>
      <c r="AO24" s="6" t="s">
        <v>1</v>
      </c>
      <c r="AP24" s="6" t="s">
        <v>1</v>
      </c>
      <c r="AQ24" s="6" t="s">
        <v>1</v>
      </c>
      <c r="AR24" s="6" t="s">
        <v>1</v>
      </c>
      <c r="AS24" s="6" t="s">
        <v>1</v>
      </c>
      <c r="AT24" s="6" t="s">
        <v>1</v>
      </c>
      <c r="AU24" s="6" t="s">
        <v>1</v>
      </c>
      <c r="AV24" s="6" t="s">
        <v>1</v>
      </c>
      <c r="AW24" s="6" t="s">
        <v>1</v>
      </c>
      <c r="AX24" s="6" t="s">
        <v>1</v>
      </c>
      <c r="AY24" s="6" t="s">
        <v>1</v>
      </c>
      <c r="AZ24" s="6" t="s">
        <v>1</v>
      </c>
      <c r="BA24" s="6"/>
      <c r="BB24" s="6" t="s">
        <v>1</v>
      </c>
      <c r="BC24" s="6" t="s">
        <v>1</v>
      </c>
      <c r="BD24" s="6" t="s">
        <v>1</v>
      </c>
      <c r="BE24" s="6" t="s">
        <v>1</v>
      </c>
      <c r="BF24" s="6" t="s">
        <v>1</v>
      </c>
      <c r="BG24" s="6" t="s">
        <v>1</v>
      </c>
      <c r="BH24" s="6" t="s">
        <v>1</v>
      </c>
      <c r="BI24" s="6" t="s">
        <v>1</v>
      </c>
      <c r="BJ24" s="6"/>
      <c r="BK24" s="3"/>
      <c r="BL24">
        <f t="shared" si="0"/>
        <v>0</v>
      </c>
      <c r="BM24" s="4">
        <f t="shared" si="1"/>
        <v>0</v>
      </c>
    </row>
    <row r="25" spans="1:65" ht="13.5">
      <c r="A25" s="2">
        <v>27</v>
      </c>
      <c r="B25" t="s">
        <v>29</v>
      </c>
      <c r="C25" s="3" t="s">
        <v>6</v>
      </c>
      <c r="D25" s="6" t="s">
        <v>1</v>
      </c>
      <c r="E25" s="6" t="s">
        <v>1</v>
      </c>
      <c r="F25" s="7" t="s">
        <v>42</v>
      </c>
      <c r="G25" s="7" t="s">
        <v>42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6" t="s">
        <v>1</v>
      </c>
      <c r="O25" s="6" t="s">
        <v>1</v>
      </c>
      <c r="P25" s="7" t="s">
        <v>42</v>
      </c>
      <c r="Q25" s="7" t="s">
        <v>42</v>
      </c>
      <c r="R25" s="6" t="s">
        <v>1</v>
      </c>
      <c r="S25" s="7" t="s">
        <v>42</v>
      </c>
      <c r="T25" s="7" t="s">
        <v>42</v>
      </c>
      <c r="U25" s="7" t="s">
        <v>42</v>
      </c>
      <c r="V25" s="7" t="s">
        <v>42</v>
      </c>
      <c r="W25" s="7" t="s">
        <v>42</v>
      </c>
      <c r="X25" s="6" t="s">
        <v>1</v>
      </c>
      <c r="Y25" s="7" t="s">
        <v>42</v>
      </c>
      <c r="Z25" s="6" t="s">
        <v>1</v>
      </c>
      <c r="AA25" s="6" t="s">
        <v>1</v>
      </c>
      <c r="AB25" s="6" t="s">
        <v>1</v>
      </c>
      <c r="AC25" s="7" t="s">
        <v>42</v>
      </c>
      <c r="AD25" s="6" t="s">
        <v>1</v>
      </c>
      <c r="AE25" s="6" t="s">
        <v>1</v>
      </c>
      <c r="AF25" s="7" t="s">
        <v>42</v>
      </c>
      <c r="AG25" s="7" t="s">
        <v>42</v>
      </c>
      <c r="AH25" s="6" t="s">
        <v>1</v>
      </c>
      <c r="AI25" s="7" t="s">
        <v>42</v>
      </c>
      <c r="AJ25" s="7" t="s">
        <v>42</v>
      </c>
      <c r="AK25" s="6" t="s">
        <v>1</v>
      </c>
      <c r="AL25" s="6" t="s">
        <v>1</v>
      </c>
      <c r="AM25" s="7" t="s">
        <v>42</v>
      </c>
      <c r="AN25" s="6" t="s">
        <v>1</v>
      </c>
      <c r="AO25" s="6" t="s">
        <v>1</v>
      </c>
      <c r="AP25" s="6" t="s">
        <v>1</v>
      </c>
      <c r="AQ25" s="6" t="s">
        <v>1</v>
      </c>
      <c r="AR25" s="6" t="s">
        <v>1</v>
      </c>
      <c r="AS25" s="7" t="s">
        <v>42</v>
      </c>
      <c r="AT25" s="6" t="s">
        <v>1</v>
      </c>
      <c r="AU25" s="7" t="s">
        <v>42</v>
      </c>
      <c r="AV25" s="7" t="s">
        <v>42</v>
      </c>
      <c r="AW25" s="7" t="s">
        <v>42</v>
      </c>
      <c r="AX25" s="7" t="s">
        <v>42</v>
      </c>
      <c r="AY25" s="6" t="s">
        <v>1</v>
      </c>
      <c r="AZ25" s="6" t="s">
        <v>1</v>
      </c>
      <c r="BA25" s="6"/>
      <c r="BB25" s="7" t="s">
        <v>42</v>
      </c>
      <c r="BC25" s="6" t="s">
        <v>1</v>
      </c>
      <c r="BD25" s="7" t="s">
        <v>42</v>
      </c>
      <c r="BE25" s="6" t="s">
        <v>1</v>
      </c>
      <c r="BF25" s="7" t="s">
        <v>42</v>
      </c>
      <c r="BG25" s="6" t="s">
        <v>1</v>
      </c>
      <c r="BH25" s="6" t="s">
        <v>1</v>
      </c>
      <c r="BI25" s="6" t="s">
        <v>1</v>
      </c>
      <c r="BJ25" s="6"/>
      <c r="BK25" s="3"/>
      <c r="BL25">
        <f t="shared" si="0"/>
        <v>24</v>
      </c>
      <c r="BM25" s="4">
        <f t="shared" si="1"/>
        <v>0.42105263157894735</v>
      </c>
    </row>
    <row r="26" spans="1:65" ht="13.5">
      <c r="A26">
        <v>28</v>
      </c>
      <c r="B26" t="s">
        <v>33</v>
      </c>
      <c r="C26" s="3" t="s">
        <v>5</v>
      </c>
      <c r="D26" s="6" t="s">
        <v>1</v>
      </c>
      <c r="E26" s="7" t="s">
        <v>42</v>
      </c>
      <c r="F26" s="7" t="s">
        <v>42</v>
      </c>
      <c r="G26" s="7" t="s">
        <v>42</v>
      </c>
      <c r="H26" s="7" t="s">
        <v>42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6" t="s">
        <v>1</v>
      </c>
      <c r="P26" s="6" t="s">
        <v>1</v>
      </c>
      <c r="Q26" s="7" t="s">
        <v>42</v>
      </c>
      <c r="R26" s="6" t="s">
        <v>1</v>
      </c>
      <c r="S26" s="7" t="s">
        <v>42</v>
      </c>
      <c r="T26" s="7" t="s">
        <v>42</v>
      </c>
      <c r="U26" s="7" t="s">
        <v>42</v>
      </c>
      <c r="V26" s="7" t="s">
        <v>42</v>
      </c>
      <c r="W26" s="7" t="s">
        <v>42</v>
      </c>
      <c r="X26" s="6" t="s">
        <v>1</v>
      </c>
      <c r="Y26" s="6" t="s">
        <v>1</v>
      </c>
      <c r="Z26" s="7" t="s">
        <v>42</v>
      </c>
      <c r="AA26" s="6" t="s">
        <v>1</v>
      </c>
      <c r="AB26" s="7" t="s">
        <v>42</v>
      </c>
      <c r="AC26" s="7" t="s">
        <v>42</v>
      </c>
      <c r="AD26" s="7" t="s">
        <v>42</v>
      </c>
      <c r="AE26" s="6" t="s">
        <v>1</v>
      </c>
      <c r="AF26" s="7" t="s">
        <v>42</v>
      </c>
      <c r="AG26" s="6" t="s">
        <v>1</v>
      </c>
      <c r="AH26" s="7" t="s">
        <v>42</v>
      </c>
      <c r="AI26" s="7" t="s">
        <v>42</v>
      </c>
      <c r="AJ26" s="7" t="s">
        <v>42</v>
      </c>
      <c r="AK26" s="7" t="s">
        <v>42</v>
      </c>
      <c r="AL26" s="7" t="s">
        <v>42</v>
      </c>
      <c r="AM26" s="7" t="s">
        <v>42</v>
      </c>
      <c r="AN26" s="6" t="s">
        <v>1</v>
      </c>
      <c r="AO26" s="6" t="s">
        <v>1</v>
      </c>
      <c r="AP26" s="7" t="s">
        <v>42</v>
      </c>
      <c r="AQ26" s="7" t="s">
        <v>42</v>
      </c>
      <c r="AR26" s="7" t="s">
        <v>42</v>
      </c>
      <c r="AS26" s="7" t="s">
        <v>42</v>
      </c>
      <c r="AT26" s="7" t="s">
        <v>42</v>
      </c>
      <c r="AU26" s="7" t="s">
        <v>42</v>
      </c>
      <c r="AV26" s="7" t="s">
        <v>42</v>
      </c>
      <c r="AW26" s="6" t="s">
        <v>1</v>
      </c>
      <c r="AX26" s="7" t="s">
        <v>42</v>
      </c>
      <c r="AY26" s="7" t="s">
        <v>42</v>
      </c>
      <c r="AZ26" s="7" t="s">
        <v>42</v>
      </c>
      <c r="BA26" s="7"/>
      <c r="BB26" s="7" t="s">
        <v>42</v>
      </c>
      <c r="BC26" s="7" t="s">
        <v>42</v>
      </c>
      <c r="BD26" s="6" t="s">
        <v>1</v>
      </c>
      <c r="BE26" s="7" t="s">
        <v>42</v>
      </c>
      <c r="BF26" s="7" t="s">
        <v>42</v>
      </c>
      <c r="BG26" s="7" t="s">
        <v>42</v>
      </c>
      <c r="BH26" s="7" t="s">
        <v>42</v>
      </c>
      <c r="BI26" s="7" t="s">
        <v>42</v>
      </c>
      <c r="BJ26" s="6"/>
      <c r="BK26" s="3"/>
      <c r="BL26">
        <f t="shared" si="0"/>
        <v>38</v>
      </c>
      <c r="BM26" s="4">
        <f t="shared" si="1"/>
        <v>0.6666666666666666</v>
      </c>
    </row>
    <row r="27" spans="1:65" ht="13.5">
      <c r="A27">
        <v>30</v>
      </c>
      <c r="B27" t="s">
        <v>32</v>
      </c>
      <c r="C27" s="3" t="s">
        <v>5</v>
      </c>
      <c r="D27" s="6" t="s">
        <v>1</v>
      </c>
      <c r="E27" s="7" t="s">
        <v>42</v>
      </c>
      <c r="F27" s="7" t="s">
        <v>42</v>
      </c>
      <c r="G27" s="7" t="s">
        <v>42</v>
      </c>
      <c r="H27" s="7" t="s">
        <v>42</v>
      </c>
      <c r="I27" s="6" t="s">
        <v>1</v>
      </c>
      <c r="J27" s="6" t="s">
        <v>1</v>
      </c>
      <c r="K27" s="7" t="s">
        <v>42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7" t="s">
        <v>42</v>
      </c>
      <c r="R27" s="6" t="s">
        <v>1</v>
      </c>
      <c r="S27" s="7" t="s">
        <v>42</v>
      </c>
      <c r="T27" s="7" t="s">
        <v>42</v>
      </c>
      <c r="U27" s="7" t="s">
        <v>42</v>
      </c>
      <c r="V27" s="6" t="s">
        <v>1</v>
      </c>
      <c r="W27" s="7" t="s">
        <v>42</v>
      </c>
      <c r="X27" s="6" t="s">
        <v>1</v>
      </c>
      <c r="Y27" s="7" t="s">
        <v>42</v>
      </c>
      <c r="Z27" s="7" t="s">
        <v>42</v>
      </c>
      <c r="AA27" s="7" t="s">
        <v>42</v>
      </c>
      <c r="AB27" s="7" t="s">
        <v>42</v>
      </c>
      <c r="AC27" s="7" t="s">
        <v>42</v>
      </c>
      <c r="AD27" s="7" t="s">
        <v>42</v>
      </c>
      <c r="AE27" s="7" t="s">
        <v>42</v>
      </c>
      <c r="AF27" s="7" t="s">
        <v>42</v>
      </c>
      <c r="AG27" s="6" t="s">
        <v>1</v>
      </c>
      <c r="AH27" s="7" t="s">
        <v>42</v>
      </c>
      <c r="AI27" s="7" t="s">
        <v>42</v>
      </c>
      <c r="AJ27" s="7" t="s">
        <v>42</v>
      </c>
      <c r="AK27" s="7" t="s">
        <v>42</v>
      </c>
      <c r="AL27" s="7" t="s">
        <v>42</v>
      </c>
      <c r="AM27" s="7" t="s">
        <v>42</v>
      </c>
      <c r="AN27" s="6" t="s">
        <v>1</v>
      </c>
      <c r="AO27" s="6" t="s">
        <v>1</v>
      </c>
      <c r="AP27" s="7" t="s">
        <v>42</v>
      </c>
      <c r="AQ27" s="7" t="s">
        <v>42</v>
      </c>
      <c r="AR27" s="7" t="s">
        <v>42</v>
      </c>
      <c r="AS27" s="7" t="s">
        <v>42</v>
      </c>
      <c r="AT27" s="6" t="s">
        <v>1</v>
      </c>
      <c r="AU27" s="7" t="s">
        <v>42</v>
      </c>
      <c r="AV27" s="7" t="s">
        <v>42</v>
      </c>
      <c r="AW27" s="7" t="s">
        <v>42</v>
      </c>
      <c r="AX27" s="7" t="s">
        <v>42</v>
      </c>
      <c r="AY27" s="7" t="s">
        <v>42</v>
      </c>
      <c r="AZ27" s="7" t="s">
        <v>42</v>
      </c>
      <c r="BA27" s="7"/>
      <c r="BB27" s="6" t="s">
        <v>1</v>
      </c>
      <c r="BC27" s="7" t="s">
        <v>42</v>
      </c>
      <c r="BD27" s="6" t="s">
        <v>1</v>
      </c>
      <c r="BE27" s="6" t="s">
        <v>1</v>
      </c>
      <c r="BF27" s="6" t="s">
        <v>1</v>
      </c>
      <c r="BG27" s="6" t="s">
        <v>1</v>
      </c>
      <c r="BH27" s="7" t="s">
        <v>42</v>
      </c>
      <c r="BI27" s="7" t="s">
        <v>42</v>
      </c>
      <c r="BJ27" s="6"/>
      <c r="BK27" s="3"/>
      <c r="BL27">
        <f t="shared" si="0"/>
        <v>37</v>
      </c>
      <c r="BM27" s="4">
        <f t="shared" si="1"/>
        <v>0.6491228070175439</v>
      </c>
    </row>
    <row r="28" spans="1:65" ht="13.5">
      <c r="A28" s="2">
        <v>31</v>
      </c>
      <c r="B28" t="s">
        <v>26</v>
      </c>
      <c r="C28" s="3" t="s">
        <v>5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7" t="s">
        <v>42</v>
      </c>
      <c r="K28" s="6" t="s">
        <v>1</v>
      </c>
      <c r="L28" s="7" t="s">
        <v>42</v>
      </c>
      <c r="M28" s="6" t="s">
        <v>1</v>
      </c>
      <c r="N28" s="7" t="s">
        <v>42</v>
      </c>
      <c r="O28" s="6" t="s">
        <v>1</v>
      </c>
      <c r="P28" s="6" t="s">
        <v>1</v>
      </c>
      <c r="Q28" s="6" t="s">
        <v>1</v>
      </c>
      <c r="R28" s="7" t="s">
        <v>42</v>
      </c>
      <c r="S28" s="7" t="s">
        <v>42</v>
      </c>
      <c r="T28" s="6" t="s">
        <v>1</v>
      </c>
      <c r="U28" s="7" t="s">
        <v>42</v>
      </c>
      <c r="V28" s="7" t="s">
        <v>42</v>
      </c>
      <c r="W28" s="7" t="s">
        <v>42</v>
      </c>
      <c r="X28" s="6" t="s">
        <v>1</v>
      </c>
      <c r="Y28" s="7" t="s">
        <v>42</v>
      </c>
      <c r="Z28" s="6" t="s">
        <v>1</v>
      </c>
      <c r="AA28" s="6" t="s">
        <v>1</v>
      </c>
      <c r="AB28" s="6" t="s">
        <v>1</v>
      </c>
      <c r="AC28" s="6" t="s">
        <v>1</v>
      </c>
      <c r="AD28" s="6" t="s">
        <v>1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42</v>
      </c>
      <c r="AL28" s="6" t="s">
        <v>1</v>
      </c>
      <c r="AM28" s="7" t="s">
        <v>42</v>
      </c>
      <c r="AN28" s="7" t="s">
        <v>42</v>
      </c>
      <c r="AO28" s="7" t="s">
        <v>42</v>
      </c>
      <c r="AP28" s="6" t="s">
        <v>1</v>
      </c>
      <c r="AQ28" s="7" t="s">
        <v>42</v>
      </c>
      <c r="AR28" s="6" t="s">
        <v>1</v>
      </c>
      <c r="AS28" s="6" t="s">
        <v>1</v>
      </c>
      <c r="AT28" s="7" t="s">
        <v>42</v>
      </c>
      <c r="AU28" s="7" t="s">
        <v>42</v>
      </c>
      <c r="AV28" s="7" t="s">
        <v>42</v>
      </c>
      <c r="AW28" s="6" t="s">
        <v>1</v>
      </c>
      <c r="AX28" s="7" t="s">
        <v>42</v>
      </c>
      <c r="AY28" s="7" t="s">
        <v>42</v>
      </c>
      <c r="AZ28" s="7" t="s">
        <v>42</v>
      </c>
      <c r="BA28" s="7"/>
      <c r="BB28" s="7" t="s">
        <v>42</v>
      </c>
      <c r="BC28" s="6" t="s">
        <v>1</v>
      </c>
      <c r="BD28" s="6" t="s">
        <v>1</v>
      </c>
      <c r="BE28" s="7" t="s">
        <v>42</v>
      </c>
      <c r="BF28" s="6" t="s">
        <v>1</v>
      </c>
      <c r="BG28" s="6" t="s">
        <v>1</v>
      </c>
      <c r="BH28" s="7" t="s">
        <v>42</v>
      </c>
      <c r="BI28" s="7" t="s">
        <v>42</v>
      </c>
      <c r="BJ28" s="6"/>
      <c r="BK28" s="3"/>
      <c r="BL28">
        <f t="shared" si="0"/>
        <v>30</v>
      </c>
      <c r="BM28" s="4">
        <f t="shared" si="1"/>
        <v>0.5263157894736842</v>
      </c>
    </row>
    <row r="29" spans="1:65" ht="13.5">
      <c r="A29">
        <v>33</v>
      </c>
      <c r="B29" t="s">
        <v>27</v>
      </c>
      <c r="C29" s="3" t="s">
        <v>5</v>
      </c>
      <c r="D29" s="6" t="s">
        <v>1</v>
      </c>
      <c r="E29" s="7" t="s">
        <v>42</v>
      </c>
      <c r="F29" s="6" t="s">
        <v>1</v>
      </c>
      <c r="G29" s="6" t="s">
        <v>1</v>
      </c>
      <c r="H29" s="7" t="s">
        <v>42</v>
      </c>
      <c r="I29" s="7" t="s">
        <v>42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6" t="s">
        <v>1</v>
      </c>
      <c r="Q29" s="6" t="s">
        <v>1</v>
      </c>
      <c r="R29" s="6" t="s">
        <v>1</v>
      </c>
      <c r="S29" s="6" t="s">
        <v>1</v>
      </c>
      <c r="T29" s="6" t="s">
        <v>1</v>
      </c>
      <c r="U29" s="6" t="s">
        <v>1</v>
      </c>
      <c r="V29" s="6" t="s">
        <v>1</v>
      </c>
      <c r="W29" s="6" t="s">
        <v>1</v>
      </c>
      <c r="X29" s="6" t="s">
        <v>1</v>
      </c>
      <c r="Y29" s="6" t="s">
        <v>1</v>
      </c>
      <c r="Z29" s="6" t="s">
        <v>1</v>
      </c>
      <c r="AA29" s="6" t="s">
        <v>1</v>
      </c>
      <c r="AB29" s="6" t="s">
        <v>1</v>
      </c>
      <c r="AC29" s="6" t="s">
        <v>1</v>
      </c>
      <c r="AD29" s="6" t="s">
        <v>1</v>
      </c>
      <c r="AE29" s="6" t="s">
        <v>1</v>
      </c>
      <c r="AF29" s="6" t="s">
        <v>1</v>
      </c>
      <c r="AG29" s="6" t="s">
        <v>1</v>
      </c>
      <c r="AH29" s="6" t="s">
        <v>1</v>
      </c>
      <c r="AI29" s="6" t="s">
        <v>1</v>
      </c>
      <c r="AJ29" s="6" t="s">
        <v>1</v>
      </c>
      <c r="AK29" s="6" t="s">
        <v>1</v>
      </c>
      <c r="AL29" s="6" t="s">
        <v>1</v>
      </c>
      <c r="AM29" s="6" t="s">
        <v>1</v>
      </c>
      <c r="AN29" s="6" t="s">
        <v>1</v>
      </c>
      <c r="AO29" s="6" t="s">
        <v>1</v>
      </c>
      <c r="AP29" s="6" t="s">
        <v>1</v>
      </c>
      <c r="AQ29" s="6" t="s">
        <v>1</v>
      </c>
      <c r="AR29" s="6" t="s">
        <v>1</v>
      </c>
      <c r="AS29" s="6" t="s">
        <v>1</v>
      </c>
      <c r="AT29" s="6" t="s">
        <v>1</v>
      </c>
      <c r="AU29" s="6" t="s">
        <v>1</v>
      </c>
      <c r="AV29" s="6" t="s">
        <v>1</v>
      </c>
      <c r="AW29" s="6" t="s">
        <v>1</v>
      </c>
      <c r="AX29" s="6" t="s">
        <v>1</v>
      </c>
      <c r="AY29" s="6" t="s">
        <v>1</v>
      </c>
      <c r="AZ29" s="6" t="s">
        <v>1</v>
      </c>
      <c r="BA29" s="6"/>
      <c r="BB29" s="6" t="s">
        <v>1</v>
      </c>
      <c r="BC29" s="6" t="s">
        <v>1</v>
      </c>
      <c r="BD29" s="6" t="s">
        <v>1</v>
      </c>
      <c r="BE29" s="6" t="s">
        <v>1</v>
      </c>
      <c r="BF29" s="6" t="s">
        <v>1</v>
      </c>
      <c r="BG29" s="6" t="s">
        <v>1</v>
      </c>
      <c r="BH29" s="7" t="s">
        <v>42</v>
      </c>
      <c r="BI29" s="6" t="s">
        <v>1</v>
      </c>
      <c r="BJ29" s="6"/>
      <c r="BK29" s="3"/>
      <c r="BL29">
        <f t="shared" si="0"/>
        <v>4</v>
      </c>
      <c r="BM29" s="4">
        <f t="shared" si="1"/>
        <v>0.07017543859649122</v>
      </c>
    </row>
    <row r="30" spans="1:65" ht="13.5">
      <c r="A30">
        <v>34</v>
      </c>
      <c r="B30" t="s">
        <v>31</v>
      </c>
      <c r="C30" s="3" t="s">
        <v>5</v>
      </c>
      <c r="D30" s="6" t="s">
        <v>1</v>
      </c>
      <c r="E30" s="6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 t="s">
        <v>1</v>
      </c>
      <c r="O30" s="6" t="s">
        <v>1</v>
      </c>
      <c r="P30" s="6" t="s">
        <v>1</v>
      </c>
      <c r="Q30" s="6" t="s">
        <v>1</v>
      </c>
      <c r="R30" s="6" t="s">
        <v>1</v>
      </c>
      <c r="S30" s="6" t="s">
        <v>1</v>
      </c>
      <c r="T30" s="6" t="s">
        <v>1</v>
      </c>
      <c r="U30" s="6" t="s">
        <v>1</v>
      </c>
      <c r="V30" s="6" t="s">
        <v>1</v>
      </c>
      <c r="W30" s="6" t="s">
        <v>1</v>
      </c>
      <c r="X30" s="6" t="s">
        <v>1</v>
      </c>
      <c r="Y30" s="6" t="s">
        <v>1</v>
      </c>
      <c r="Z30" s="6" t="s">
        <v>1</v>
      </c>
      <c r="AA30" s="6" t="s">
        <v>1</v>
      </c>
      <c r="AB30" s="6" t="s">
        <v>1</v>
      </c>
      <c r="AC30" s="6" t="s">
        <v>1</v>
      </c>
      <c r="AD30" s="7" t="s">
        <v>42</v>
      </c>
      <c r="AE30" s="6" t="s">
        <v>1</v>
      </c>
      <c r="AF30" s="6" t="s">
        <v>1</v>
      </c>
      <c r="AG30" s="6" t="s">
        <v>1</v>
      </c>
      <c r="AH30" s="6" t="s">
        <v>1</v>
      </c>
      <c r="AI30" s="6" t="s">
        <v>1</v>
      </c>
      <c r="AJ30" s="6" t="s">
        <v>1</v>
      </c>
      <c r="AK30" s="6" t="s">
        <v>1</v>
      </c>
      <c r="AL30" s="6" t="s">
        <v>1</v>
      </c>
      <c r="AM30" s="6" t="s">
        <v>1</v>
      </c>
      <c r="AN30" s="6" t="s">
        <v>1</v>
      </c>
      <c r="AO30" s="6" t="s">
        <v>1</v>
      </c>
      <c r="AP30" s="6" t="s">
        <v>1</v>
      </c>
      <c r="AQ30" s="6" t="s">
        <v>1</v>
      </c>
      <c r="AR30" s="6" t="s">
        <v>1</v>
      </c>
      <c r="AS30" s="6" t="s">
        <v>1</v>
      </c>
      <c r="AT30" s="6" t="s">
        <v>1</v>
      </c>
      <c r="AU30" s="6" t="s">
        <v>1</v>
      </c>
      <c r="AV30" s="6" t="s">
        <v>1</v>
      </c>
      <c r="AW30" s="6" t="s">
        <v>1</v>
      </c>
      <c r="AX30" s="6" t="s">
        <v>1</v>
      </c>
      <c r="AY30" s="6" t="s">
        <v>1</v>
      </c>
      <c r="AZ30" s="6" t="s">
        <v>1</v>
      </c>
      <c r="BA30" s="6"/>
      <c r="BB30" s="6" t="s">
        <v>1</v>
      </c>
      <c r="BC30" s="6" t="s">
        <v>1</v>
      </c>
      <c r="BD30" s="6" t="s">
        <v>1</v>
      </c>
      <c r="BE30" s="6" t="s">
        <v>1</v>
      </c>
      <c r="BF30" s="6" t="s">
        <v>1</v>
      </c>
      <c r="BG30" s="6" t="s">
        <v>1</v>
      </c>
      <c r="BH30" s="6" t="s">
        <v>1</v>
      </c>
      <c r="BI30" s="6" t="s">
        <v>1</v>
      </c>
      <c r="BJ30" s="6"/>
      <c r="BK30" s="3"/>
      <c r="BL30">
        <f t="shared" si="0"/>
        <v>1</v>
      </c>
      <c r="BM30" s="4">
        <f t="shared" si="1"/>
        <v>0.017543859649122806</v>
      </c>
    </row>
    <row r="31" spans="1:65" ht="13.5">
      <c r="A31">
        <v>37</v>
      </c>
      <c r="B31" t="s">
        <v>28</v>
      </c>
      <c r="C31" s="3" t="s">
        <v>5</v>
      </c>
      <c r="D31" s="6" t="s">
        <v>1</v>
      </c>
      <c r="E31" s="6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6" t="s">
        <v>1</v>
      </c>
      <c r="O31" s="6" t="s">
        <v>1</v>
      </c>
      <c r="P31" s="6" t="s">
        <v>1</v>
      </c>
      <c r="Q31" s="6" t="s">
        <v>1</v>
      </c>
      <c r="R31" s="6" t="s">
        <v>1</v>
      </c>
      <c r="S31" s="6" t="s">
        <v>1</v>
      </c>
      <c r="T31" s="6" t="s">
        <v>1</v>
      </c>
      <c r="U31" s="6" t="s">
        <v>1</v>
      </c>
      <c r="V31" s="6" t="s">
        <v>1</v>
      </c>
      <c r="W31" s="6" t="s">
        <v>1</v>
      </c>
      <c r="X31" s="6" t="s">
        <v>1</v>
      </c>
      <c r="Y31" s="6" t="s">
        <v>1</v>
      </c>
      <c r="Z31" s="6" t="s">
        <v>1</v>
      </c>
      <c r="AA31" s="6" t="s">
        <v>1</v>
      </c>
      <c r="AB31" s="6" t="s">
        <v>1</v>
      </c>
      <c r="AC31" s="6" t="s">
        <v>1</v>
      </c>
      <c r="AD31" s="6" t="s">
        <v>1</v>
      </c>
      <c r="AE31" s="6" t="s">
        <v>1</v>
      </c>
      <c r="AF31" s="6" t="s">
        <v>1</v>
      </c>
      <c r="AG31" s="6" t="s">
        <v>1</v>
      </c>
      <c r="AH31" s="6" t="s">
        <v>1</v>
      </c>
      <c r="AI31" s="6" t="s">
        <v>1</v>
      </c>
      <c r="AJ31" s="6" t="s">
        <v>1</v>
      </c>
      <c r="AK31" s="6" t="s">
        <v>1</v>
      </c>
      <c r="AL31" s="6" t="s">
        <v>1</v>
      </c>
      <c r="AM31" s="6" t="s">
        <v>1</v>
      </c>
      <c r="AN31" s="6" t="s">
        <v>1</v>
      </c>
      <c r="AO31" s="6" t="s">
        <v>1</v>
      </c>
      <c r="AP31" s="6" t="s">
        <v>1</v>
      </c>
      <c r="AQ31" s="6" t="s">
        <v>1</v>
      </c>
      <c r="AR31" s="6" t="s">
        <v>1</v>
      </c>
      <c r="AS31" s="6" t="s">
        <v>1</v>
      </c>
      <c r="AT31" s="6" t="s">
        <v>1</v>
      </c>
      <c r="AU31" s="6" t="s">
        <v>1</v>
      </c>
      <c r="AV31" s="6" t="s">
        <v>1</v>
      </c>
      <c r="AW31" s="6" t="s">
        <v>1</v>
      </c>
      <c r="AX31" s="6" t="s">
        <v>1</v>
      </c>
      <c r="AY31" s="6" t="s">
        <v>1</v>
      </c>
      <c r="AZ31" s="6" t="s">
        <v>1</v>
      </c>
      <c r="BA31" s="6"/>
      <c r="BB31" s="6" t="s">
        <v>1</v>
      </c>
      <c r="BC31" s="6" t="s">
        <v>1</v>
      </c>
      <c r="BD31" s="6" t="s">
        <v>1</v>
      </c>
      <c r="BE31" s="6" t="s">
        <v>1</v>
      </c>
      <c r="BF31" s="6" t="s">
        <v>1</v>
      </c>
      <c r="BG31" s="7" t="s">
        <v>42</v>
      </c>
      <c r="BH31" s="7" t="s">
        <v>42</v>
      </c>
      <c r="BI31" s="6" t="s">
        <v>1</v>
      </c>
      <c r="BJ31" s="6"/>
      <c r="BK31" s="3"/>
      <c r="BL31">
        <f t="shared" si="0"/>
        <v>2</v>
      </c>
      <c r="BM31" s="4">
        <f t="shared" si="1"/>
        <v>0.03508771929824561</v>
      </c>
    </row>
    <row r="32" spans="2:65" ht="13.5">
      <c r="B32" t="s">
        <v>30</v>
      </c>
      <c r="C32" s="3" t="s">
        <v>5</v>
      </c>
      <c r="D32" s="6" t="s">
        <v>1</v>
      </c>
      <c r="E32" s="6" t="s">
        <v>1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6" t="s">
        <v>1</v>
      </c>
      <c r="O32" s="6" t="s">
        <v>1</v>
      </c>
      <c r="P32" s="6" t="s">
        <v>1</v>
      </c>
      <c r="Q32" s="6" t="s">
        <v>1</v>
      </c>
      <c r="R32" s="6" t="s">
        <v>1</v>
      </c>
      <c r="S32" s="6" t="s">
        <v>1</v>
      </c>
      <c r="T32" s="6" t="s">
        <v>1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6" t="s">
        <v>1</v>
      </c>
      <c r="AA32" s="6" t="s">
        <v>1</v>
      </c>
      <c r="AB32" s="6" t="s">
        <v>1</v>
      </c>
      <c r="AC32" s="6" t="s">
        <v>1</v>
      </c>
      <c r="AD32" s="6" t="s">
        <v>1</v>
      </c>
      <c r="AE32" s="6" t="s">
        <v>1</v>
      </c>
      <c r="AF32" s="6" t="s">
        <v>1</v>
      </c>
      <c r="AG32" s="6" t="s">
        <v>1</v>
      </c>
      <c r="AH32" s="6" t="s">
        <v>1</v>
      </c>
      <c r="AI32" s="6" t="s">
        <v>1</v>
      </c>
      <c r="AJ32" s="6" t="s">
        <v>1</v>
      </c>
      <c r="AK32" s="6" t="s">
        <v>1</v>
      </c>
      <c r="AL32" s="6" t="s">
        <v>1</v>
      </c>
      <c r="AM32" s="6" t="s">
        <v>1</v>
      </c>
      <c r="AN32" s="6" t="s">
        <v>1</v>
      </c>
      <c r="AO32" s="6" t="s">
        <v>1</v>
      </c>
      <c r="AP32" s="6" t="s">
        <v>1</v>
      </c>
      <c r="AQ32" s="6" t="s">
        <v>1</v>
      </c>
      <c r="AR32" s="6" t="s">
        <v>1</v>
      </c>
      <c r="AS32" s="6" t="s">
        <v>1</v>
      </c>
      <c r="AT32" s="6" t="s">
        <v>1</v>
      </c>
      <c r="AU32" s="6" t="s">
        <v>1</v>
      </c>
      <c r="AV32" s="6" t="s">
        <v>1</v>
      </c>
      <c r="AW32" s="6" t="s">
        <v>1</v>
      </c>
      <c r="AX32" s="6" t="s">
        <v>1</v>
      </c>
      <c r="AY32" s="6" t="s">
        <v>1</v>
      </c>
      <c r="AZ32" s="6" t="s">
        <v>1</v>
      </c>
      <c r="BA32" s="6"/>
      <c r="BB32" s="6" t="s">
        <v>1</v>
      </c>
      <c r="BC32" s="6" t="s">
        <v>1</v>
      </c>
      <c r="BD32" s="6" t="s">
        <v>1</v>
      </c>
      <c r="BE32" s="6" t="s">
        <v>1</v>
      </c>
      <c r="BF32" s="6" t="s">
        <v>1</v>
      </c>
      <c r="BG32" s="6" t="s">
        <v>1</v>
      </c>
      <c r="BH32" s="6" t="s">
        <v>1</v>
      </c>
      <c r="BI32" s="6" t="s">
        <v>1</v>
      </c>
      <c r="BJ32" s="6"/>
      <c r="BK32" s="3"/>
      <c r="BL32">
        <f t="shared" si="0"/>
        <v>0</v>
      </c>
      <c r="BM32" s="4">
        <f t="shared" si="1"/>
        <v>0</v>
      </c>
    </row>
    <row r="33" spans="2:65" ht="13.5">
      <c r="B33" t="s">
        <v>37</v>
      </c>
      <c r="C33" s="3" t="s">
        <v>6</v>
      </c>
      <c r="D33" s="6" t="s">
        <v>1</v>
      </c>
      <c r="E33" s="6" t="s">
        <v>1</v>
      </c>
      <c r="F33" s="7" t="s">
        <v>42</v>
      </c>
      <c r="G33" s="7" t="s">
        <v>42</v>
      </c>
      <c r="H33" s="6" t="s">
        <v>1</v>
      </c>
      <c r="I33" s="6" t="s">
        <v>1</v>
      </c>
      <c r="J33" s="7" t="s">
        <v>42</v>
      </c>
      <c r="K33" s="6" t="s">
        <v>1</v>
      </c>
      <c r="L33" s="7" t="s">
        <v>42</v>
      </c>
      <c r="M33" s="7" t="s">
        <v>42</v>
      </c>
      <c r="N33" s="7" t="s">
        <v>42</v>
      </c>
      <c r="O33" s="7" t="s">
        <v>42</v>
      </c>
      <c r="P33" s="7" t="s">
        <v>42</v>
      </c>
      <c r="Q33" s="7" t="s">
        <v>42</v>
      </c>
      <c r="R33" s="7" t="s">
        <v>42</v>
      </c>
      <c r="S33" s="7" t="s">
        <v>42</v>
      </c>
      <c r="T33" s="7" t="s">
        <v>42</v>
      </c>
      <c r="U33" s="6" t="s">
        <v>1</v>
      </c>
      <c r="V33" s="7" t="s">
        <v>42</v>
      </c>
      <c r="W33" s="6" t="s">
        <v>1</v>
      </c>
      <c r="X33" s="7" t="s">
        <v>42</v>
      </c>
      <c r="Y33" s="7" t="s">
        <v>42</v>
      </c>
      <c r="Z33" s="6" t="s">
        <v>1</v>
      </c>
      <c r="AA33" s="6" t="s">
        <v>1</v>
      </c>
      <c r="AB33" s="6" t="s">
        <v>1</v>
      </c>
      <c r="AC33" s="7" t="s">
        <v>42</v>
      </c>
      <c r="AD33" s="7" t="s">
        <v>42</v>
      </c>
      <c r="AE33" s="7" t="s">
        <v>42</v>
      </c>
      <c r="AF33" s="7" t="s">
        <v>42</v>
      </c>
      <c r="AG33" s="7" t="s">
        <v>42</v>
      </c>
      <c r="AH33" s="6" t="s">
        <v>1</v>
      </c>
      <c r="AI33" s="7" t="s">
        <v>42</v>
      </c>
      <c r="AJ33" s="7" t="s">
        <v>42</v>
      </c>
      <c r="AK33" s="6" t="s">
        <v>1</v>
      </c>
      <c r="AL33" s="7" t="s">
        <v>42</v>
      </c>
      <c r="AM33" s="7" t="s">
        <v>42</v>
      </c>
      <c r="AN33" s="6" t="s">
        <v>1</v>
      </c>
      <c r="AO33" s="6" t="s">
        <v>1</v>
      </c>
      <c r="AP33" s="7" t="s">
        <v>42</v>
      </c>
      <c r="AQ33" s="6" t="s">
        <v>1</v>
      </c>
      <c r="AR33" s="6" t="s">
        <v>1</v>
      </c>
      <c r="AS33" s="7" t="s">
        <v>42</v>
      </c>
      <c r="AT33" s="6" t="s">
        <v>1</v>
      </c>
      <c r="AU33" s="6" t="s">
        <v>1</v>
      </c>
      <c r="AV33" s="7" t="s">
        <v>42</v>
      </c>
      <c r="AW33" s="7" t="s">
        <v>42</v>
      </c>
      <c r="AX33" s="7" t="s">
        <v>42</v>
      </c>
      <c r="AY33" s="6" t="s">
        <v>1</v>
      </c>
      <c r="AZ33" s="7" t="s">
        <v>42</v>
      </c>
      <c r="BA33" s="7"/>
      <c r="BB33" s="7" t="s">
        <v>42</v>
      </c>
      <c r="BC33" s="7" t="s">
        <v>42</v>
      </c>
      <c r="BD33" s="6" t="s">
        <v>1</v>
      </c>
      <c r="BE33" s="6" t="s">
        <v>1</v>
      </c>
      <c r="BF33" s="6" t="s">
        <v>1</v>
      </c>
      <c r="BG33" s="6" t="s">
        <v>1</v>
      </c>
      <c r="BH33" s="6" t="s">
        <v>1</v>
      </c>
      <c r="BI33" s="6" t="s">
        <v>1</v>
      </c>
      <c r="BJ33" s="6"/>
      <c r="BK33" s="3"/>
      <c r="BL33">
        <f t="shared" si="0"/>
        <v>32</v>
      </c>
      <c r="BM33" s="4">
        <f t="shared" si="1"/>
        <v>0.5614035087719298</v>
      </c>
    </row>
    <row r="34" spans="1:65" ht="13.5">
      <c r="A34">
        <v>77</v>
      </c>
      <c r="B34" t="s">
        <v>46</v>
      </c>
      <c r="C34" s="3" t="s">
        <v>47</v>
      </c>
      <c r="D34" s="6" t="s">
        <v>1</v>
      </c>
      <c r="E34" s="6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  <c r="M34" s="6" t="s">
        <v>1</v>
      </c>
      <c r="N34" s="6" t="s">
        <v>1</v>
      </c>
      <c r="O34" s="6" t="s">
        <v>1</v>
      </c>
      <c r="P34" s="6" t="s">
        <v>1</v>
      </c>
      <c r="Q34" s="6" t="s">
        <v>1</v>
      </c>
      <c r="R34" s="6" t="s">
        <v>1</v>
      </c>
      <c r="S34" s="7" t="s">
        <v>42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42</v>
      </c>
      <c r="Y34" s="6" t="s">
        <v>1</v>
      </c>
      <c r="Z34" s="6" t="s">
        <v>1</v>
      </c>
      <c r="AA34" s="7" t="s">
        <v>42</v>
      </c>
      <c r="AB34" s="7" t="s">
        <v>42</v>
      </c>
      <c r="AC34" s="7" t="s">
        <v>42</v>
      </c>
      <c r="AD34" s="7" t="s">
        <v>42</v>
      </c>
      <c r="AE34" s="6" t="s">
        <v>1</v>
      </c>
      <c r="AF34" s="6" t="s">
        <v>1</v>
      </c>
      <c r="AG34" s="7" t="s">
        <v>42</v>
      </c>
      <c r="AH34" s="7" t="s">
        <v>42</v>
      </c>
      <c r="AI34" s="6" t="s">
        <v>1</v>
      </c>
      <c r="AJ34" s="7" t="s">
        <v>42</v>
      </c>
      <c r="AK34" s="6" t="s">
        <v>1</v>
      </c>
      <c r="AL34" s="6" t="s">
        <v>1</v>
      </c>
      <c r="AM34" s="7" t="s">
        <v>42</v>
      </c>
      <c r="AN34" s="6" t="s">
        <v>1</v>
      </c>
      <c r="AO34" s="7" t="s">
        <v>42</v>
      </c>
      <c r="AP34" s="7" t="s">
        <v>42</v>
      </c>
      <c r="AQ34" s="7" t="s">
        <v>42</v>
      </c>
      <c r="AR34" s="6" t="s">
        <v>1</v>
      </c>
      <c r="AS34" s="7" t="s">
        <v>42</v>
      </c>
      <c r="AT34" s="6" t="s">
        <v>1</v>
      </c>
      <c r="AU34" s="7" t="s">
        <v>42</v>
      </c>
      <c r="AV34" s="6" t="s">
        <v>1</v>
      </c>
      <c r="AW34" s="7" t="s">
        <v>42</v>
      </c>
      <c r="AX34" s="6" t="s">
        <v>1</v>
      </c>
      <c r="AY34" s="6" t="s">
        <v>1</v>
      </c>
      <c r="AZ34" s="7" t="s">
        <v>42</v>
      </c>
      <c r="BA34" s="7"/>
      <c r="BB34" s="6" t="s">
        <v>1</v>
      </c>
      <c r="BC34" s="6" t="s">
        <v>1</v>
      </c>
      <c r="BD34" s="6" t="s">
        <v>1</v>
      </c>
      <c r="BE34" s="6" t="s">
        <v>1</v>
      </c>
      <c r="BF34" s="6" t="s">
        <v>1</v>
      </c>
      <c r="BG34" s="6" t="s">
        <v>1</v>
      </c>
      <c r="BH34" s="6" t="s">
        <v>1</v>
      </c>
      <c r="BI34" s="6" t="s">
        <v>1</v>
      </c>
      <c r="BJ34" s="6"/>
      <c r="BK34" s="3"/>
      <c r="BL34">
        <f t="shared" si="0"/>
        <v>21</v>
      </c>
      <c r="BM34" s="4">
        <f>BL34/54</f>
        <v>0.3888888888888889</v>
      </c>
    </row>
    <row r="35" spans="1:65" ht="13.5">
      <c r="A35">
        <v>25</v>
      </c>
      <c r="B35" t="s">
        <v>49</v>
      </c>
      <c r="C35" s="3" t="s">
        <v>50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7"/>
      <c r="U35" s="7"/>
      <c r="V35" s="7" t="s">
        <v>42</v>
      </c>
      <c r="W35" s="7" t="s">
        <v>42</v>
      </c>
      <c r="X35" s="7" t="s">
        <v>42</v>
      </c>
      <c r="Y35" s="6" t="s">
        <v>1</v>
      </c>
      <c r="Z35" s="7" t="s">
        <v>42</v>
      </c>
      <c r="AA35" s="7" t="s">
        <v>42</v>
      </c>
      <c r="AB35" s="6" t="s">
        <v>1</v>
      </c>
      <c r="AC35" s="7" t="s">
        <v>42</v>
      </c>
      <c r="AD35" s="7" t="s">
        <v>42</v>
      </c>
      <c r="AE35" s="6" t="s">
        <v>1</v>
      </c>
      <c r="AF35" s="7" t="s">
        <v>42</v>
      </c>
      <c r="AG35" s="7" t="s">
        <v>42</v>
      </c>
      <c r="AH35" s="6" t="s">
        <v>1</v>
      </c>
      <c r="AI35" s="7" t="s">
        <v>42</v>
      </c>
      <c r="AJ35" s="7" t="s">
        <v>42</v>
      </c>
      <c r="AK35" s="6" t="s">
        <v>1</v>
      </c>
      <c r="AL35" s="6" t="s">
        <v>1</v>
      </c>
      <c r="AM35" s="6" t="s">
        <v>1</v>
      </c>
      <c r="AN35" s="7" t="s">
        <v>42</v>
      </c>
      <c r="AO35" s="6" t="s">
        <v>1</v>
      </c>
      <c r="AP35" s="7" t="s">
        <v>42</v>
      </c>
      <c r="AQ35" s="7" t="s">
        <v>42</v>
      </c>
      <c r="AR35" s="7" t="s">
        <v>42</v>
      </c>
      <c r="AS35" s="6" t="s">
        <v>1</v>
      </c>
      <c r="AT35" s="6" t="s">
        <v>1</v>
      </c>
      <c r="AU35" s="7" t="s">
        <v>42</v>
      </c>
      <c r="AV35" s="7" t="s">
        <v>42</v>
      </c>
      <c r="AW35" s="7" t="s">
        <v>42</v>
      </c>
      <c r="AX35" s="7" t="s">
        <v>42</v>
      </c>
      <c r="AY35" s="7" t="s">
        <v>42</v>
      </c>
      <c r="AZ35" s="6" t="s">
        <v>1</v>
      </c>
      <c r="BA35" s="6"/>
      <c r="BB35" s="7" t="s">
        <v>42</v>
      </c>
      <c r="BC35" s="7" t="s">
        <v>42</v>
      </c>
      <c r="BD35" s="6" t="s">
        <v>1</v>
      </c>
      <c r="BE35" s="7" t="s">
        <v>42</v>
      </c>
      <c r="BF35" s="7" t="s">
        <v>42</v>
      </c>
      <c r="BG35" s="7" t="s">
        <v>42</v>
      </c>
      <c r="BH35" s="7" t="s">
        <v>42</v>
      </c>
      <c r="BI35" s="6" t="s">
        <v>1</v>
      </c>
      <c r="BJ35" s="6"/>
      <c r="BK35" s="3"/>
      <c r="BL35">
        <f t="shared" si="0"/>
        <v>26</v>
      </c>
      <c r="BM35" s="4">
        <f>BL35/37</f>
        <v>0.7027027027027027</v>
      </c>
    </row>
    <row r="36" spans="1:65" ht="13.5">
      <c r="A36">
        <v>22</v>
      </c>
      <c r="B36" t="s">
        <v>51</v>
      </c>
      <c r="C36" s="3" t="s">
        <v>47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7"/>
      <c r="U36" s="7"/>
      <c r="V36" s="7"/>
      <c r="W36" s="7"/>
      <c r="X36" s="7"/>
      <c r="Y36" s="7" t="s">
        <v>42</v>
      </c>
      <c r="Z36" s="7" t="s">
        <v>42</v>
      </c>
      <c r="AA36" s="7" t="s">
        <v>42</v>
      </c>
      <c r="AB36" s="6" t="s">
        <v>1</v>
      </c>
      <c r="AC36" s="7" t="s">
        <v>42</v>
      </c>
      <c r="AD36" s="7" t="s">
        <v>42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42</v>
      </c>
      <c r="AL36" s="7" t="s">
        <v>42</v>
      </c>
      <c r="AM36" s="7" t="s">
        <v>42</v>
      </c>
      <c r="AN36" s="6" t="s">
        <v>1</v>
      </c>
      <c r="AO36" s="6" t="s">
        <v>1</v>
      </c>
      <c r="AP36" s="7" t="s">
        <v>42</v>
      </c>
      <c r="AQ36" s="7" t="s">
        <v>42</v>
      </c>
      <c r="AR36" s="6" t="s">
        <v>1</v>
      </c>
      <c r="AS36" s="7" t="s">
        <v>42</v>
      </c>
      <c r="AT36" s="6" t="s">
        <v>1</v>
      </c>
      <c r="AU36" s="7" t="s">
        <v>42</v>
      </c>
      <c r="AV36" s="7" t="s">
        <v>42</v>
      </c>
      <c r="AW36" s="7" t="s">
        <v>42</v>
      </c>
      <c r="AX36" s="6" t="s">
        <v>1</v>
      </c>
      <c r="AY36" s="7" t="s">
        <v>42</v>
      </c>
      <c r="AZ36" s="6" t="s">
        <v>1</v>
      </c>
      <c r="BA36" s="6"/>
      <c r="BB36" s="7" t="s">
        <v>42</v>
      </c>
      <c r="BC36" s="7" t="s">
        <v>42</v>
      </c>
      <c r="BD36" s="6" t="s">
        <v>1</v>
      </c>
      <c r="BE36" s="7" t="s">
        <v>42</v>
      </c>
      <c r="BF36" s="7" t="s">
        <v>42</v>
      </c>
      <c r="BG36" s="6" t="s">
        <v>1</v>
      </c>
      <c r="BH36" s="7" t="s">
        <v>42</v>
      </c>
      <c r="BI36" s="7" t="s">
        <v>42</v>
      </c>
      <c r="BJ36" s="6"/>
      <c r="BK36" s="3"/>
      <c r="BL36">
        <f t="shared" si="0"/>
        <v>27</v>
      </c>
      <c r="BM36" s="4">
        <f>BL36/36</f>
        <v>0.75</v>
      </c>
    </row>
    <row r="37" spans="1:65" ht="13.5">
      <c r="A37">
        <v>10</v>
      </c>
      <c r="B37" t="s">
        <v>52</v>
      </c>
      <c r="C37" s="3" t="s">
        <v>47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  <c r="AB37" s="6"/>
      <c r="AC37" s="7"/>
      <c r="AD37" s="7"/>
      <c r="AE37" s="7" t="s">
        <v>42</v>
      </c>
      <c r="AF37" s="6" t="s">
        <v>1</v>
      </c>
      <c r="AG37" s="7" t="s">
        <v>42</v>
      </c>
      <c r="AH37" s="7" t="s">
        <v>42</v>
      </c>
      <c r="AI37" s="7" t="s">
        <v>42</v>
      </c>
      <c r="AJ37" s="7" t="s">
        <v>42</v>
      </c>
      <c r="AK37" s="6" t="s">
        <v>1</v>
      </c>
      <c r="AL37" s="7" t="s">
        <v>42</v>
      </c>
      <c r="AM37" s="7" t="s">
        <v>42</v>
      </c>
      <c r="AN37" s="6" t="s">
        <v>1</v>
      </c>
      <c r="AO37" s="7" t="s">
        <v>42</v>
      </c>
      <c r="AP37" s="7" t="s">
        <v>42</v>
      </c>
      <c r="AQ37" s="7" t="s">
        <v>42</v>
      </c>
      <c r="AR37" s="6" t="s">
        <v>1</v>
      </c>
      <c r="AS37" s="7" t="s">
        <v>42</v>
      </c>
      <c r="AT37" s="6" t="s">
        <v>1</v>
      </c>
      <c r="AU37" s="7" t="s">
        <v>42</v>
      </c>
      <c r="AV37" s="7" t="s">
        <v>42</v>
      </c>
      <c r="AW37" s="6" t="s">
        <v>1</v>
      </c>
      <c r="AX37" s="7" t="s">
        <v>42</v>
      </c>
      <c r="AY37" s="7" t="s">
        <v>42</v>
      </c>
      <c r="AZ37" s="7" t="s">
        <v>42</v>
      </c>
      <c r="BA37" s="7"/>
      <c r="BB37" s="6" t="s">
        <v>1</v>
      </c>
      <c r="BC37" s="7" t="s">
        <v>42</v>
      </c>
      <c r="BD37" s="7" t="s">
        <v>42</v>
      </c>
      <c r="BE37" s="6" t="s">
        <v>1</v>
      </c>
      <c r="BF37" s="7" t="s">
        <v>42</v>
      </c>
      <c r="BG37" s="6" t="s">
        <v>1</v>
      </c>
      <c r="BH37" s="7" t="s">
        <v>42</v>
      </c>
      <c r="BI37" s="7" t="s">
        <v>42</v>
      </c>
      <c r="BJ37" s="6"/>
      <c r="BK37" s="3"/>
      <c r="BL37">
        <f t="shared" si="0"/>
        <v>21</v>
      </c>
      <c r="BM37" s="4">
        <f>BL37/29</f>
        <v>0.7241379310344828</v>
      </c>
    </row>
    <row r="38" spans="1:58" ht="13.5">
      <c r="A38" s="2"/>
      <c r="AO38" s="6" t="s">
        <v>53</v>
      </c>
      <c r="AP38" s="6"/>
      <c r="AQ38" s="6"/>
      <c r="AR38" s="6"/>
      <c r="AX38" s="6" t="s">
        <v>54</v>
      </c>
      <c r="AZ38" s="8" t="s">
        <v>55</v>
      </c>
      <c r="BA38" s="8"/>
      <c r="BB38" s="8"/>
      <c r="BC38" s="8"/>
      <c r="BD38" s="8"/>
      <c r="BE38" s="8"/>
      <c r="BF38" s="8"/>
    </row>
    <row r="39" spans="1:65" ht="13.5">
      <c r="A39" s="2"/>
      <c r="B39" t="s">
        <v>39</v>
      </c>
      <c r="D39" s="3">
        <f aca="true" t="shared" si="2" ref="D39:K39">COUNTIF(D2:D33,"○")</f>
        <v>0</v>
      </c>
      <c r="E39" s="3">
        <f t="shared" si="2"/>
        <v>8</v>
      </c>
      <c r="F39" s="3">
        <f t="shared" si="2"/>
        <v>6</v>
      </c>
      <c r="G39" s="3">
        <f t="shared" si="2"/>
        <v>11</v>
      </c>
      <c r="H39" s="3">
        <f t="shared" si="2"/>
        <v>14</v>
      </c>
      <c r="I39" s="3">
        <f t="shared" si="2"/>
        <v>5</v>
      </c>
      <c r="J39" s="3">
        <f t="shared" si="2"/>
        <v>5</v>
      </c>
      <c r="K39" s="3">
        <f t="shared" si="2"/>
        <v>2</v>
      </c>
      <c r="L39" s="3">
        <f aca="true" t="shared" si="3" ref="L39:R39">COUNTIF(L2:L33,"○")</f>
        <v>5</v>
      </c>
      <c r="M39" s="3">
        <f t="shared" si="3"/>
        <v>2</v>
      </c>
      <c r="N39" s="3">
        <f t="shared" si="3"/>
        <v>5</v>
      </c>
      <c r="O39" s="3">
        <f t="shared" si="3"/>
        <v>4</v>
      </c>
      <c r="P39" s="3">
        <f t="shared" si="3"/>
        <v>2</v>
      </c>
      <c r="Q39" s="3">
        <f t="shared" si="3"/>
        <v>7</v>
      </c>
      <c r="R39" s="3">
        <f t="shared" si="3"/>
        <v>2</v>
      </c>
      <c r="S39" s="3">
        <f>COUNTIF(S2:S34,"○")</f>
        <v>13</v>
      </c>
      <c r="T39" s="3">
        <f>COUNTIF(T2:T34,"○")</f>
        <v>9</v>
      </c>
      <c r="U39" s="3">
        <f>COUNTIF(U2:U34,"○")</f>
        <v>13</v>
      </c>
      <c r="V39" s="3">
        <f aca="true" t="shared" si="4" ref="V39:AD39">COUNTIF(V2:V36,"○")</f>
        <v>11</v>
      </c>
      <c r="W39" s="3">
        <f t="shared" si="4"/>
        <v>14</v>
      </c>
      <c r="X39" s="3">
        <f t="shared" si="4"/>
        <v>8</v>
      </c>
      <c r="Y39" s="3">
        <f t="shared" si="4"/>
        <v>9</v>
      </c>
      <c r="Z39" s="3">
        <f t="shared" si="4"/>
        <v>8</v>
      </c>
      <c r="AA39" s="3">
        <f t="shared" si="4"/>
        <v>7</v>
      </c>
      <c r="AB39" s="3">
        <f t="shared" si="4"/>
        <v>7</v>
      </c>
      <c r="AC39" s="3">
        <f t="shared" si="4"/>
        <v>17</v>
      </c>
      <c r="AD39" s="3">
        <f t="shared" si="4"/>
        <v>19</v>
      </c>
      <c r="AE39" s="3">
        <f aca="true" t="shared" si="5" ref="AE39:BI39">COUNTIF(AE2:AE37,"○")</f>
        <v>13</v>
      </c>
      <c r="AF39" s="3">
        <f t="shared" si="5"/>
        <v>15</v>
      </c>
      <c r="AG39" s="3">
        <f t="shared" si="5"/>
        <v>12</v>
      </c>
      <c r="AH39" s="3">
        <f t="shared" si="5"/>
        <v>11</v>
      </c>
      <c r="AI39" s="3">
        <f t="shared" si="5"/>
        <v>16</v>
      </c>
      <c r="AJ39" s="3">
        <f t="shared" si="5"/>
        <v>16</v>
      </c>
      <c r="AK39" s="3">
        <f t="shared" si="5"/>
        <v>11</v>
      </c>
      <c r="AL39" s="3">
        <f t="shared" si="5"/>
        <v>13</v>
      </c>
      <c r="AM39" s="3">
        <f t="shared" si="5"/>
        <v>18</v>
      </c>
      <c r="AN39" s="3">
        <f t="shared" si="5"/>
        <v>7</v>
      </c>
      <c r="AO39" s="3">
        <f t="shared" si="5"/>
        <v>10</v>
      </c>
      <c r="AP39" s="3">
        <f t="shared" si="5"/>
        <v>17</v>
      </c>
      <c r="AQ39" s="3">
        <f t="shared" si="5"/>
        <v>14</v>
      </c>
      <c r="AR39" s="3">
        <f t="shared" si="5"/>
        <v>8</v>
      </c>
      <c r="AS39" s="3">
        <f t="shared" si="5"/>
        <v>15</v>
      </c>
      <c r="AT39" s="3">
        <f t="shared" si="5"/>
        <v>6</v>
      </c>
      <c r="AU39" s="3">
        <f t="shared" si="5"/>
        <v>13</v>
      </c>
      <c r="AV39" s="3">
        <f t="shared" si="5"/>
        <v>17</v>
      </c>
      <c r="AW39" s="3">
        <f t="shared" si="5"/>
        <v>15</v>
      </c>
      <c r="AX39" s="3">
        <f t="shared" si="5"/>
        <v>15</v>
      </c>
      <c r="AY39" s="3">
        <f t="shared" si="5"/>
        <v>11</v>
      </c>
      <c r="AZ39" s="3">
        <f t="shared" si="5"/>
        <v>15</v>
      </c>
      <c r="BA39" s="3"/>
      <c r="BB39" s="3">
        <f t="shared" si="5"/>
        <v>14</v>
      </c>
      <c r="BC39" s="3">
        <f t="shared" si="5"/>
        <v>14</v>
      </c>
      <c r="BD39" s="3">
        <f t="shared" si="5"/>
        <v>7</v>
      </c>
      <c r="BE39" s="3">
        <f t="shared" si="5"/>
        <v>12</v>
      </c>
      <c r="BF39" s="3">
        <f t="shared" si="5"/>
        <v>12</v>
      </c>
      <c r="BG39" s="3">
        <f t="shared" si="5"/>
        <v>9</v>
      </c>
      <c r="BH39" s="3">
        <f t="shared" si="5"/>
        <v>17</v>
      </c>
      <c r="BI39" s="3">
        <f t="shared" si="5"/>
        <v>15</v>
      </c>
      <c r="BL39">
        <f>SUM(BL2:BL33)</f>
        <v>506</v>
      </c>
      <c r="BM39" s="5"/>
    </row>
    <row r="40" spans="1:61" ht="13.5">
      <c r="A40" s="2"/>
      <c r="D40" s="6" t="s">
        <v>45</v>
      </c>
      <c r="E40" s="3" t="s">
        <v>45</v>
      </c>
      <c r="F40" s="3" t="s">
        <v>45</v>
      </c>
      <c r="G40" s="3" t="s">
        <v>43</v>
      </c>
      <c r="H40" s="3" t="s">
        <v>44</v>
      </c>
      <c r="I40" s="3" t="s">
        <v>45</v>
      </c>
      <c r="J40" s="3" t="s">
        <v>45</v>
      </c>
      <c r="K40" s="3" t="s">
        <v>45</v>
      </c>
      <c r="L40" s="3" t="s">
        <v>45</v>
      </c>
      <c r="M40" s="3" t="s">
        <v>45</v>
      </c>
      <c r="N40" s="3" t="s">
        <v>43</v>
      </c>
      <c r="O40" s="3" t="s">
        <v>45</v>
      </c>
      <c r="P40" s="3" t="s">
        <v>45</v>
      </c>
      <c r="Q40" s="3" t="s">
        <v>45</v>
      </c>
      <c r="R40" s="3" t="s">
        <v>45</v>
      </c>
      <c r="S40" s="3" t="s">
        <v>43</v>
      </c>
      <c r="T40" s="3" t="s">
        <v>45</v>
      </c>
      <c r="U40" s="3" t="s">
        <v>48</v>
      </c>
      <c r="V40" s="3" t="s">
        <v>45</v>
      </c>
      <c r="W40" s="3" t="s">
        <v>48</v>
      </c>
      <c r="X40" s="3" t="s">
        <v>45</v>
      </c>
      <c r="Y40" s="3" t="s">
        <v>48</v>
      </c>
      <c r="Z40" s="3" t="s">
        <v>45</v>
      </c>
      <c r="AA40" s="3" t="s">
        <v>45</v>
      </c>
      <c r="AB40" s="3" t="s">
        <v>45</v>
      </c>
      <c r="AC40" s="3" t="s">
        <v>48</v>
      </c>
      <c r="AD40" s="3" t="s">
        <v>48</v>
      </c>
      <c r="AE40" s="3" t="s">
        <v>48</v>
      </c>
      <c r="AF40" s="3" t="s">
        <v>45</v>
      </c>
      <c r="AG40" s="3" t="s">
        <v>45</v>
      </c>
      <c r="AH40" s="3" t="s">
        <v>48</v>
      </c>
      <c r="AI40" s="3" t="s">
        <v>48</v>
      </c>
      <c r="AJ40" s="3" t="s">
        <v>48</v>
      </c>
      <c r="AK40" s="3" t="s">
        <v>45</v>
      </c>
      <c r="AL40" s="3" t="s">
        <v>48</v>
      </c>
      <c r="AM40" s="3" t="s">
        <v>48</v>
      </c>
      <c r="AN40" s="3" t="s">
        <v>45</v>
      </c>
      <c r="AO40" s="3" t="s">
        <v>48</v>
      </c>
      <c r="AP40" s="3" t="s">
        <v>48</v>
      </c>
      <c r="AQ40" s="3" t="s">
        <v>48</v>
      </c>
      <c r="AR40" s="3" t="s">
        <v>43</v>
      </c>
      <c r="AS40" s="3" t="s">
        <v>48</v>
      </c>
      <c r="AT40" s="3" t="s">
        <v>45</v>
      </c>
      <c r="AU40" s="6" t="s">
        <v>48</v>
      </c>
      <c r="AV40" s="6" t="s">
        <v>48</v>
      </c>
      <c r="AW40" s="6" t="s">
        <v>48</v>
      </c>
      <c r="AX40" s="6" t="s">
        <v>48</v>
      </c>
      <c r="AY40" s="6" t="s">
        <v>48</v>
      </c>
      <c r="AZ40" s="6" t="s">
        <v>43</v>
      </c>
      <c r="BA40" s="6" t="s">
        <v>48</v>
      </c>
      <c r="BB40" s="6" t="s">
        <v>48</v>
      </c>
      <c r="BC40" s="6" t="s">
        <v>48</v>
      </c>
      <c r="BD40" s="6" t="s">
        <v>48</v>
      </c>
      <c r="BE40" s="6" t="s">
        <v>48</v>
      </c>
      <c r="BF40" s="6" t="s">
        <v>48</v>
      </c>
      <c r="BG40" s="3" t="s">
        <v>56</v>
      </c>
      <c r="BH40" s="9" t="s">
        <v>45</v>
      </c>
      <c r="BI40" s="6" t="s">
        <v>48</v>
      </c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="85" zoomScaleNormal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1" sqref="L31"/>
    </sheetView>
  </sheetViews>
  <sheetFormatPr defaultColWidth="9.00390625" defaultRowHeight="13.5"/>
  <cols>
    <col min="1" max="1" width="11.00390625" style="105" customWidth="1"/>
    <col min="2" max="2" width="15.00390625" style="72" customWidth="1"/>
    <col min="3" max="3" width="4.25390625" style="72" customWidth="1"/>
    <col min="4" max="9" width="5.25390625" style="72" customWidth="1"/>
    <col min="10" max="10" width="7.375" style="72" customWidth="1"/>
    <col min="11" max="16384" width="9.00390625" style="72" customWidth="1"/>
  </cols>
  <sheetData>
    <row r="1" spans="1:10" ht="14.25">
      <c r="A1" s="68"/>
      <c r="B1" s="69"/>
      <c r="C1" s="110"/>
      <c r="D1" s="70">
        <v>38452</v>
      </c>
      <c r="E1" s="71"/>
      <c r="F1" s="70">
        <v>38459</v>
      </c>
      <c r="G1" s="71"/>
      <c r="H1" s="70">
        <v>38466</v>
      </c>
      <c r="I1" s="71"/>
      <c r="J1" s="110" t="s">
        <v>355</v>
      </c>
    </row>
    <row r="2" spans="1:10" ht="14.25">
      <c r="A2" s="75" t="str">
        <f>'2005出席'!C1</f>
        <v>Real</v>
      </c>
      <c r="B2" s="76" t="str">
        <f>'2005出席'!D1</f>
        <v>Name</v>
      </c>
      <c r="C2" s="111"/>
      <c r="D2" s="109" t="s">
        <v>352</v>
      </c>
      <c r="E2" s="93" t="s">
        <v>353</v>
      </c>
      <c r="F2" s="109" t="s">
        <v>352</v>
      </c>
      <c r="G2" s="93" t="s">
        <v>353</v>
      </c>
      <c r="H2" s="109" t="s">
        <v>352</v>
      </c>
      <c r="I2" s="93" t="s">
        <v>353</v>
      </c>
      <c r="J2" s="114" t="s">
        <v>347</v>
      </c>
    </row>
    <row r="3" spans="1:10" ht="14.25">
      <c r="A3" s="73">
        <f>'2005出席'!C18</f>
        <v>2</v>
      </c>
      <c r="B3" s="74" t="str">
        <f>'2005出席'!D18</f>
        <v>Konishi</v>
      </c>
      <c r="C3" s="116" t="s">
        <v>343</v>
      </c>
      <c r="D3" s="117"/>
      <c r="E3" s="118"/>
      <c r="F3" s="117"/>
      <c r="G3" s="118"/>
      <c r="H3" s="117"/>
      <c r="I3" s="118"/>
      <c r="J3" s="119">
        <f aca="true" t="shared" si="0" ref="J3:J34">SUM(D3:I3)</f>
        <v>0</v>
      </c>
    </row>
    <row r="4" spans="1:10" ht="14.25">
      <c r="A4" s="79"/>
      <c r="B4" s="80"/>
      <c r="C4" s="112" t="s">
        <v>354</v>
      </c>
      <c r="D4" s="88"/>
      <c r="E4" s="87"/>
      <c r="F4" s="88"/>
      <c r="G4" s="87"/>
      <c r="H4" s="88"/>
      <c r="I4" s="87"/>
      <c r="J4" s="120">
        <f t="shared" si="0"/>
        <v>0</v>
      </c>
    </row>
    <row r="5" spans="1:10" ht="14.25">
      <c r="A5" s="106">
        <f>'2005出席'!C2</f>
        <v>3</v>
      </c>
      <c r="B5" s="107" t="str">
        <f>'2005出席'!D2</f>
        <v>Y.Ikeda</v>
      </c>
      <c r="C5" s="112" t="s">
        <v>344</v>
      </c>
      <c r="D5" s="84"/>
      <c r="E5" s="87"/>
      <c r="F5" s="88"/>
      <c r="G5" s="87"/>
      <c r="H5" s="88"/>
      <c r="I5" s="87"/>
      <c r="J5" s="120">
        <f t="shared" si="0"/>
        <v>0</v>
      </c>
    </row>
    <row r="6" spans="1:10" ht="14.25">
      <c r="A6" s="79"/>
      <c r="B6" s="80"/>
      <c r="C6" s="112" t="s">
        <v>345</v>
      </c>
      <c r="D6" s="84"/>
      <c r="E6" s="87"/>
      <c r="F6" s="88"/>
      <c r="G6" s="87"/>
      <c r="H6" s="88"/>
      <c r="I6" s="87"/>
      <c r="J6" s="120">
        <f t="shared" si="0"/>
        <v>0</v>
      </c>
    </row>
    <row r="7" spans="1:10" ht="14.25">
      <c r="A7" s="106">
        <f>'2005出席'!C3</f>
        <v>4</v>
      </c>
      <c r="B7" s="107" t="str">
        <f>'2005出席'!D3</f>
        <v>Yasuda</v>
      </c>
      <c r="C7" s="112" t="s">
        <v>344</v>
      </c>
      <c r="D7" s="88"/>
      <c r="E7" s="87"/>
      <c r="F7" s="88"/>
      <c r="G7" s="87"/>
      <c r="H7" s="88"/>
      <c r="I7" s="87"/>
      <c r="J7" s="120">
        <f t="shared" si="0"/>
        <v>0</v>
      </c>
    </row>
    <row r="8" spans="1:10" ht="14.25">
      <c r="A8" s="79"/>
      <c r="B8" s="80"/>
      <c r="C8" s="112" t="s">
        <v>345</v>
      </c>
      <c r="D8" s="88"/>
      <c r="E8" s="87"/>
      <c r="F8" s="88"/>
      <c r="G8" s="87"/>
      <c r="H8" s="88"/>
      <c r="I8" s="87"/>
      <c r="J8" s="120">
        <f t="shared" si="0"/>
        <v>0</v>
      </c>
    </row>
    <row r="9" spans="1:10" s="92" customFormat="1" ht="14.25">
      <c r="A9" s="106">
        <f>'2005出席'!C4</f>
        <v>5</v>
      </c>
      <c r="B9" s="107" t="str">
        <f>'2005出席'!D4</f>
        <v>Ohya</v>
      </c>
      <c r="C9" s="112" t="s">
        <v>344</v>
      </c>
      <c r="D9" s="89">
        <v>1</v>
      </c>
      <c r="E9" s="91"/>
      <c r="F9" s="89"/>
      <c r="G9" s="91"/>
      <c r="H9" s="89"/>
      <c r="I9" s="91"/>
      <c r="J9" s="120">
        <f t="shared" si="0"/>
        <v>1</v>
      </c>
    </row>
    <row r="10" spans="1:10" s="92" customFormat="1" ht="14.25">
      <c r="A10" s="79"/>
      <c r="B10" s="80"/>
      <c r="C10" s="112" t="s">
        <v>345</v>
      </c>
      <c r="D10" s="89"/>
      <c r="E10" s="91"/>
      <c r="F10" s="89"/>
      <c r="G10" s="91"/>
      <c r="H10" s="89"/>
      <c r="I10" s="91"/>
      <c r="J10" s="120">
        <f t="shared" si="0"/>
        <v>0</v>
      </c>
    </row>
    <row r="11" spans="1:10" ht="14.25">
      <c r="A11" s="106" t="str">
        <f>'2005出席'!C50</f>
        <v>5(25)</v>
      </c>
      <c r="B11" s="107" t="str">
        <f>'2005出席'!D50</f>
        <v>Shibata</v>
      </c>
      <c r="C11" s="112" t="s">
        <v>344</v>
      </c>
      <c r="D11" s="88"/>
      <c r="E11" s="87"/>
      <c r="F11" s="88"/>
      <c r="G11" s="87"/>
      <c r="H11" s="88"/>
      <c r="I11" s="87"/>
      <c r="J11" s="120">
        <f t="shared" si="0"/>
        <v>0</v>
      </c>
    </row>
    <row r="12" spans="1:10" ht="14.25">
      <c r="A12" s="79"/>
      <c r="B12" s="80"/>
      <c r="C12" s="112" t="s">
        <v>345</v>
      </c>
      <c r="D12" s="88"/>
      <c r="E12" s="87"/>
      <c r="F12" s="88"/>
      <c r="G12" s="87"/>
      <c r="H12" s="88"/>
      <c r="I12" s="87"/>
      <c r="J12" s="120">
        <f t="shared" si="0"/>
        <v>0</v>
      </c>
    </row>
    <row r="13" spans="1:10" ht="14.25">
      <c r="A13" s="106">
        <f>'2005出席'!C5</f>
        <v>6</v>
      </c>
      <c r="B13" s="107" t="str">
        <f>'2005出席'!D5</f>
        <v>Uesugi</v>
      </c>
      <c r="C13" s="112" t="s">
        <v>344</v>
      </c>
      <c r="D13" s="88">
        <v>3</v>
      </c>
      <c r="E13" s="87"/>
      <c r="F13" s="88"/>
      <c r="G13" s="87"/>
      <c r="H13" s="88"/>
      <c r="I13" s="87"/>
      <c r="J13" s="120">
        <f t="shared" si="0"/>
        <v>3</v>
      </c>
    </row>
    <row r="14" spans="1:10" ht="14.25">
      <c r="A14" s="79"/>
      <c r="B14" s="80"/>
      <c r="C14" s="112" t="s">
        <v>345</v>
      </c>
      <c r="D14" s="88"/>
      <c r="E14" s="87"/>
      <c r="F14" s="88"/>
      <c r="G14" s="87"/>
      <c r="H14" s="88"/>
      <c r="I14" s="87"/>
      <c r="J14" s="120">
        <f t="shared" si="0"/>
        <v>0</v>
      </c>
    </row>
    <row r="15" spans="1:10" ht="14.25">
      <c r="A15" s="106" t="str">
        <f>'2005出席'!C51</f>
        <v>7( )</v>
      </c>
      <c r="B15" s="107" t="str">
        <f>'2005出席'!D51</f>
        <v>Todd</v>
      </c>
      <c r="C15" s="112" t="s">
        <v>344</v>
      </c>
      <c r="D15" s="88"/>
      <c r="E15" s="87"/>
      <c r="F15" s="88"/>
      <c r="G15" s="87"/>
      <c r="H15" s="88"/>
      <c r="I15" s="87"/>
      <c r="J15" s="120">
        <f t="shared" si="0"/>
        <v>0</v>
      </c>
    </row>
    <row r="16" spans="1:10" ht="14.25">
      <c r="A16" s="79"/>
      <c r="B16" s="80"/>
      <c r="C16" s="112" t="s">
        <v>345</v>
      </c>
      <c r="D16" s="88"/>
      <c r="E16" s="87"/>
      <c r="F16" s="88"/>
      <c r="G16" s="87"/>
      <c r="H16" s="88"/>
      <c r="I16" s="87"/>
      <c r="J16" s="120">
        <f t="shared" si="0"/>
        <v>0</v>
      </c>
    </row>
    <row r="17" spans="1:10" ht="14.25">
      <c r="A17" s="106">
        <f>'2005出席'!C14</f>
        <v>8</v>
      </c>
      <c r="B17" s="107" t="str">
        <f>'2005出席'!D14</f>
        <v>T.Nakagawa</v>
      </c>
      <c r="C17" s="112" t="s">
        <v>344</v>
      </c>
      <c r="D17" s="88">
        <v>1</v>
      </c>
      <c r="E17" s="87"/>
      <c r="F17" s="88"/>
      <c r="G17" s="87"/>
      <c r="H17" s="88"/>
      <c r="I17" s="87"/>
      <c r="J17" s="120">
        <f t="shared" si="0"/>
        <v>1</v>
      </c>
    </row>
    <row r="18" spans="1:10" ht="14.25">
      <c r="A18" s="79"/>
      <c r="B18" s="80"/>
      <c r="C18" s="112" t="s">
        <v>345</v>
      </c>
      <c r="D18" s="88"/>
      <c r="E18" s="87"/>
      <c r="F18" s="88"/>
      <c r="G18" s="87"/>
      <c r="H18" s="88"/>
      <c r="I18" s="87"/>
      <c r="J18" s="120">
        <f t="shared" si="0"/>
        <v>0</v>
      </c>
    </row>
    <row r="19" spans="1:10" ht="14.25">
      <c r="A19" s="106">
        <f>'2005出席'!C19</f>
        <v>9</v>
      </c>
      <c r="B19" s="107" t="str">
        <f>'2005出席'!D19</f>
        <v>Tochiori</v>
      </c>
      <c r="C19" s="112" t="s">
        <v>344</v>
      </c>
      <c r="D19" s="88"/>
      <c r="E19" s="87"/>
      <c r="F19" s="88"/>
      <c r="G19" s="87"/>
      <c r="H19" s="88"/>
      <c r="I19" s="87"/>
      <c r="J19" s="120">
        <f t="shared" si="0"/>
        <v>0</v>
      </c>
    </row>
    <row r="20" spans="1:10" ht="14.25">
      <c r="A20" s="79"/>
      <c r="B20" s="80"/>
      <c r="C20" s="112" t="s">
        <v>345</v>
      </c>
      <c r="D20" s="88"/>
      <c r="E20" s="87"/>
      <c r="F20" s="88"/>
      <c r="G20" s="87"/>
      <c r="H20" s="88"/>
      <c r="I20" s="87"/>
      <c r="J20" s="120">
        <f t="shared" si="0"/>
        <v>0</v>
      </c>
    </row>
    <row r="21" spans="1:10" ht="14.25">
      <c r="A21" s="106">
        <f>'2005出席'!C15</f>
        <v>10</v>
      </c>
      <c r="B21" s="107" t="str">
        <f>'2005出席'!D15</f>
        <v>Amemiya</v>
      </c>
      <c r="C21" s="112" t="s">
        <v>344</v>
      </c>
      <c r="D21" s="88"/>
      <c r="E21" s="87"/>
      <c r="F21" s="88"/>
      <c r="G21" s="87"/>
      <c r="H21" s="88"/>
      <c r="I21" s="87"/>
      <c r="J21" s="120">
        <f t="shared" si="0"/>
        <v>0</v>
      </c>
    </row>
    <row r="22" spans="1:10" ht="14.25">
      <c r="A22" s="79"/>
      <c r="B22" s="80"/>
      <c r="C22" s="112" t="s">
        <v>345</v>
      </c>
      <c r="D22" s="88"/>
      <c r="E22" s="87"/>
      <c r="F22" s="88"/>
      <c r="G22" s="87"/>
      <c r="H22" s="88"/>
      <c r="I22" s="87"/>
      <c r="J22" s="120">
        <f t="shared" si="0"/>
        <v>0</v>
      </c>
    </row>
    <row r="23" spans="1:10" ht="14.25">
      <c r="A23" s="106" t="str">
        <f>'2005出席'!C52</f>
        <v>11(20)</v>
      </c>
      <c r="B23" s="107" t="str">
        <f>'2005出席'!D52</f>
        <v>Inagaki</v>
      </c>
      <c r="C23" s="112" t="s">
        <v>344</v>
      </c>
      <c r="D23" s="88"/>
      <c r="E23" s="87"/>
      <c r="F23" s="88"/>
      <c r="G23" s="87"/>
      <c r="H23" s="88"/>
      <c r="I23" s="87"/>
      <c r="J23" s="120">
        <f t="shared" si="0"/>
        <v>0</v>
      </c>
    </row>
    <row r="24" spans="1:10" ht="14.25">
      <c r="A24" s="79"/>
      <c r="B24" s="80"/>
      <c r="C24" s="112" t="s">
        <v>345</v>
      </c>
      <c r="D24" s="88"/>
      <c r="E24" s="87"/>
      <c r="F24" s="88"/>
      <c r="G24" s="87"/>
      <c r="H24" s="88"/>
      <c r="I24" s="87"/>
      <c r="J24" s="120">
        <f t="shared" si="0"/>
        <v>0</v>
      </c>
    </row>
    <row r="25" spans="1:10" ht="14.25">
      <c r="A25" s="106">
        <f>'2005出席'!C20</f>
        <v>12</v>
      </c>
      <c r="B25" s="107" t="str">
        <f>'2005出席'!D20</f>
        <v>Matsutaira</v>
      </c>
      <c r="C25" s="112" t="s">
        <v>344</v>
      </c>
      <c r="D25" s="88"/>
      <c r="E25" s="87"/>
      <c r="F25" s="88"/>
      <c r="G25" s="87"/>
      <c r="H25" s="88"/>
      <c r="I25" s="87"/>
      <c r="J25" s="120">
        <f t="shared" si="0"/>
        <v>0</v>
      </c>
    </row>
    <row r="26" spans="1:10" ht="14.25">
      <c r="A26" s="79"/>
      <c r="B26" s="80"/>
      <c r="C26" s="112" t="s">
        <v>345</v>
      </c>
      <c r="D26" s="88"/>
      <c r="E26" s="87"/>
      <c r="F26" s="88"/>
      <c r="G26" s="87"/>
      <c r="H26" s="88"/>
      <c r="I26" s="87"/>
      <c r="J26" s="120">
        <f t="shared" si="0"/>
        <v>0</v>
      </c>
    </row>
    <row r="27" spans="1:10" ht="14.25">
      <c r="A27" s="106">
        <f>'2005出席'!C17</f>
        <v>13</v>
      </c>
      <c r="B27" s="107" t="str">
        <f>'2005出席'!D17</f>
        <v>Saito</v>
      </c>
      <c r="C27" s="112" t="s">
        <v>344</v>
      </c>
      <c r="D27" s="88"/>
      <c r="E27" s="87"/>
      <c r="F27" s="88"/>
      <c r="G27" s="87"/>
      <c r="H27" s="88"/>
      <c r="I27" s="87"/>
      <c r="J27" s="120">
        <f t="shared" si="0"/>
        <v>0</v>
      </c>
    </row>
    <row r="28" spans="1:10" ht="14.25">
      <c r="A28" s="79"/>
      <c r="B28" s="80"/>
      <c r="C28" s="112" t="s">
        <v>345</v>
      </c>
      <c r="D28" s="88"/>
      <c r="E28" s="87"/>
      <c r="F28" s="88"/>
      <c r="G28" s="87"/>
      <c r="H28" s="88"/>
      <c r="I28" s="87"/>
      <c r="J28" s="120">
        <f t="shared" si="0"/>
        <v>0</v>
      </c>
    </row>
    <row r="29" spans="1:10" ht="14.25">
      <c r="A29" s="106">
        <f>'2005出席'!C21</f>
        <v>13</v>
      </c>
      <c r="B29" s="107" t="str">
        <f>'2005出席'!D21</f>
        <v>Tsuda</v>
      </c>
      <c r="C29" s="112" t="s">
        <v>344</v>
      </c>
      <c r="D29" s="88"/>
      <c r="E29" s="87"/>
      <c r="F29" s="88"/>
      <c r="G29" s="87"/>
      <c r="H29" s="88"/>
      <c r="I29" s="87"/>
      <c r="J29" s="120">
        <f t="shared" si="0"/>
        <v>0</v>
      </c>
    </row>
    <row r="30" spans="1:10" ht="14.25">
      <c r="A30" s="79"/>
      <c r="B30" s="80"/>
      <c r="C30" s="112" t="s">
        <v>345</v>
      </c>
      <c r="D30" s="88"/>
      <c r="E30" s="87"/>
      <c r="F30" s="88"/>
      <c r="G30" s="87"/>
      <c r="H30" s="88"/>
      <c r="I30" s="87"/>
      <c r="J30" s="120">
        <f t="shared" si="0"/>
        <v>0</v>
      </c>
    </row>
    <row r="31" spans="1:10" ht="14.25">
      <c r="A31" s="106">
        <f>'2005出席'!C22</f>
        <v>14</v>
      </c>
      <c r="B31" s="107" t="str">
        <f>'2005出席'!D22</f>
        <v>Iwasaki</v>
      </c>
      <c r="C31" s="112" t="s">
        <v>344</v>
      </c>
      <c r="D31" s="88"/>
      <c r="E31" s="87"/>
      <c r="F31" s="88"/>
      <c r="G31" s="87"/>
      <c r="H31" s="88"/>
      <c r="I31" s="87"/>
      <c r="J31" s="120">
        <f t="shared" si="0"/>
        <v>0</v>
      </c>
    </row>
    <row r="32" spans="1:10" ht="14.25">
      <c r="A32" s="79"/>
      <c r="B32" s="80"/>
      <c r="C32" s="112" t="s">
        <v>345</v>
      </c>
      <c r="D32" s="88"/>
      <c r="E32" s="87"/>
      <c r="F32" s="88"/>
      <c r="G32" s="87"/>
      <c r="H32" s="88"/>
      <c r="I32" s="87"/>
      <c r="J32" s="120">
        <f t="shared" si="0"/>
        <v>0</v>
      </c>
    </row>
    <row r="33" spans="1:10" ht="14.25">
      <c r="A33" s="106">
        <f>'2005出席'!C44</f>
        <v>15</v>
      </c>
      <c r="B33" s="107" t="str">
        <f>'2005出席'!D44</f>
        <v>Bannai</v>
      </c>
      <c r="C33" s="112" t="s">
        <v>344</v>
      </c>
      <c r="D33" s="88"/>
      <c r="E33" s="87"/>
      <c r="F33" s="88"/>
      <c r="G33" s="87"/>
      <c r="H33" s="88"/>
      <c r="I33" s="87"/>
      <c r="J33" s="120">
        <f t="shared" si="0"/>
        <v>0</v>
      </c>
    </row>
    <row r="34" spans="1:10" ht="14.25">
      <c r="A34" s="79"/>
      <c r="B34" s="80"/>
      <c r="C34" s="112" t="s">
        <v>345</v>
      </c>
      <c r="D34" s="88"/>
      <c r="E34" s="87"/>
      <c r="F34" s="88"/>
      <c r="G34" s="87"/>
      <c r="H34" s="88"/>
      <c r="I34" s="87"/>
      <c r="J34" s="120">
        <f t="shared" si="0"/>
        <v>0</v>
      </c>
    </row>
    <row r="35" spans="1:10" ht="14.25">
      <c r="A35" s="106">
        <f>'2005出席'!C6</f>
        <v>16</v>
      </c>
      <c r="B35" s="107" t="str">
        <f>'2005出席'!D6</f>
        <v>Shinozuka</v>
      </c>
      <c r="C35" s="112" t="s">
        <v>344</v>
      </c>
      <c r="D35" s="88"/>
      <c r="E35" s="87"/>
      <c r="F35" s="88"/>
      <c r="G35" s="87"/>
      <c r="H35" s="88"/>
      <c r="I35" s="87"/>
      <c r="J35" s="120">
        <f aca="true" t="shared" si="1" ref="J35:J66">SUM(D35:I35)</f>
        <v>0</v>
      </c>
    </row>
    <row r="36" spans="1:10" ht="14.25">
      <c r="A36" s="79"/>
      <c r="B36" s="80"/>
      <c r="C36" s="112" t="s">
        <v>345</v>
      </c>
      <c r="D36" s="88"/>
      <c r="E36" s="87"/>
      <c r="F36" s="88"/>
      <c r="G36" s="87"/>
      <c r="H36" s="88"/>
      <c r="I36" s="87"/>
      <c r="J36" s="120">
        <f t="shared" si="1"/>
        <v>0</v>
      </c>
    </row>
    <row r="37" spans="1:10" ht="14.25">
      <c r="A37" s="106">
        <f>'2005出席'!C23</f>
        <v>17</v>
      </c>
      <c r="B37" s="107" t="str">
        <f>'2005出席'!D23</f>
        <v>Hayase</v>
      </c>
      <c r="C37" s="112" t="s">
        <v>344</v>
      </c>
      <c r="D37" s="88"/>
      <c r="E37" s="87"/>
      <c r="F37" s="88"/>
      <c r="G37" s="87"/>
      <c r="H37" s="88"/>
      <c r="I37" s="87"/>
      <c r="J37" s="120">
        <f t="shared" si="1"/>
        <v>0</v>
      </c>
    </row>
    <row r="38" spans="1:10" ht="14.25">
      <c r="A38" s="79"/>
      <c r="B38" s="80"/>
      <c r="C38" s="112" t="s">
        <v>345</v>
      </c>
      <c r="D38" s="88"/>
      <c r="E38" s="87"/>
      <c r="F38" s="88"/>
      <c r="G38" s="87"/>
      <c r="H38" s="88"/>
      <c r="I38" s="87"/>
      <c r="J38" s="120">
        <f t="shared" si="1"/>
        <v>0</v>
      </c>
    </row>
    <row r="39" spans="1:10" ht="14.25">
      <c r="A39" s="106">
        <f>'2005出席'!C24</f>
        <v>18</v>
      </c>
      <c r="B39" s="107" t="str">
        <f>'2005出席'!D24</f>
        <v>Shiroshita</v>
      </c>
      <c r="C39" s="112" t="s">
        <v>344</v>
      </c>
      <c r="D39" s="88"/>
      <c r="E39" s="87"/>
      <c r="F39" s="88"/>
      <c r="G39" s="87"/>
      <c r="H39" s="88"/>
      <c r="I39" s="87"/>
      <c r="J39" s="120">
        <f t="shared" si="1"/>
        <v>0</v>
      </c>
    </row>
    <row r="40" spans="1:10" ht="14.25">
      <c r="A40" s="79"/>
      <c r="B40" s="80"/>
      <c r="C40" s="112" t="s">
        <v>345</v>
      </c>
      <c r="D40" s="88"/>
      <c r="E40" s="87"/>
      <c r="F40" s="88"/>
      <c r="G40" s="87"/>
      <c r="H40" s="88"/>
      <c r="I40" s="87"/>
      <c r="J40" s="120">
        <f t="shared" si="1"/>
        <v>0</v>
      </c>
    </row>
    <row r="41" spans="1:10" ht="14.25">
      <c r="A41" s="106">
        <f>'2005出席'!C25</f>
        <v>19</v>
      </c>
      <c r="B41" s="107" t="str">
        <f>'2005出席'!D25</f>
        <v>K.Nakagawa</v>
      </c>
      <c r="C41" s="112" t="s">
        <v>344</v>
      </c>
      <c r="D41" s="88"/>
      <c r="E41" s="87"/>
      <c r="F41" s="88"/>
      <c r="G41" s="87"/>
      <c r="H41" s="88"/>
      <c r="I41" s="87"/>
      <c r="J41" s="120">
        <f t="shared" si="1"/>
        <v>0</v>
      </c>
    </row>
    <row r="42" spans="1:10" ht="14.25">
      <c r="A42" s="79"/>
      <c r="B42" s="80"/>
      <c r="C42" s="112" t="s">
        <v>345</v>
      </c>
      <c r="D42" s="88"/>
      <c r="E42" s="87"/>
      <c r="F42" s="88"/>
      <c r="G42" s="87"/>
      <c r="H42" s="88"/>
      <c r="I42" s="87"/>
      <c r="J42" s="120">
        <f t="shared" si="1"/>
        <v>0</v>
      </c>
    </row>
    <row r="43" spans="1:10" ht="13.5" customHeight="1">
      <c r="A43" s="106" t="str">
        <f>'2005出席'!C46</f>
        <v>20(6)</v>
      </c>
      <c r="B43" s="107" t="str">
        <f>'2005出席'!D46</f>
        <v>Okuwa</v>
      </c>
      <c r="C43" s="112" t="s">
        <v>344</v>
      </c>
      <c r="D43" s="88"/>
      <c r="E43" s="87"/>
      <c r="F43" s="88"/>
      <c r="G43" s="87"/>
      <c r="H43" s="88"/>
      <c r="I43" s="87"/>
      <c r="J43" s="120">
        <f t="shared" si="1"/>
        <v>0</v>
      </c>
    </row>
    <row r="44" spans="1:10" ht="13.5" customHeight="1">
      <c r="A44" s="79"/>
      <c r="B44" s="80"/>
      <c r="C44" s="112" t="s">
        <v>345</v>
      </c>
      <c r="D44" s="88"/>
      <c r="E44" s="87"/>
      <c r="F44" s="88"/>
      <c r="G44" s="87"/>
      <c r="H44" s="88"/>
      <c r="I44" s="87"/>
      <c r="J44" s="120">
        <f t="shared" si="1"/>
        <v>0</v>
      </c>
    </row>
    <row r="45" spans="1:10" ht="14.25">
      <c r="A45" s="106">
        <f>'2005出席'!C26</f>
        <v>21</v>
      </c>
      <c r="B45" s="107" t="str">
        <f>'2005出席'!D26</f>
        <v>Yamagami</v>
      </c>
      <c r="C45" s="112" t="s">
        <v>344</v>
      </c>
      <c r="D45" s="88"/>
      <c r="E45" s="87"/>
      <c r="F45" s="88"/>
      <c r="G45" s="87"/>
      <c r="H45" s="88"/>
      <c r="I45" s="87"/>
      <c r="J45" s="120">
        <f t="shared" si="1"/>
        <v>0</v>
      </c>
    </row>
    <row r="46" spans="1:10" ht="14.25">
      <c r="A46" s="79"/>
      <c r="B46" s="80"/>
      <c r="C46" s="112" t="s">
        <v>345</v>
      </c>
      <c r="D46" s="88"/>
      <c r="E46" s="87"/>
      <c r="F46" s="88"/>
      <c r="G46" s="87"/>
      <c r="H46" s="88"/>
      <c r="I46" s="87"/>
      <c r="J46" s="120">
        <f t="shared" si="1"/>
        <v>0</v>
      </c>
    </row>
    <row r="47" spans="1:10" ht="14.25">
      <c r="A47" s="106">
        <f>'2005出席'!C16</f>
        <v>22</v>
      </c>
      <c r="B47" s="107" t="str">
        <f>'2005出席'!D16</f>
        <v>Toramoto</v>
      </c>
      <c r="C47" s="112" t="s">
        <v>344</v>
      </c>
      <c r="D47" s="88"/>
      <c r="E47" s="87"/>
      <c r="F47" s="88"/>
      <c r="G47" s="87"/>
      <c r="H47" s="88"/>
      <c r="I47" s="87"/>
      <c r="J47" s="120">
        <f t="shared" si="1"/>
        <v>0</v>
      </c>
    </row>
    <row r="48" spans="1:10" ht="14.25">
      <c r="A48" s="79"/>
      <c r="B48" s="80"/>
      <c r="C48" s="112" t="s">
        <v>345</v>
      </c>
      <c r="D48" s="88"/>
      <c r="E48" s="87"/>
      <c r="F48" s="88"/>
      <c r="G48" s="87"/>
      <c r="H48" s="88"/>
      <c r="I48" s="87"/>
      <c r="J48" s="120">
        <f t="shared" si="1"/>
        <v>0</v>
      </c>
    </row>
    <row r="49" spans="1:10" ht="14.25">
      <c r="A49" s="106">
        <f>'2005出席'!C28</f>
        <v>23</v>
      </c>
      <c r="B49" s="107" t="str">
        <f>'2005出席'!D28</f>
        <v>Oda</v>
      </c>
      <c r="C49" s="112" t="s">
        <v>344</v>
      </c>
      <c r="D49" s="88"/>
      <c r="E49" s="87"/>
      <c r="F49" s="88"/>
      <c r="G49" s="87"/>
      <c r="H49" s="88"/>
      <c r="I49" s="87"/>
      <c r="J49" s="120">
        <f t="shared" si="1"/>
        <v>0</v>
      </c>
    </row>
    <row r="50" spans="1:10" ht="14.25">
      <c r="A50" s="79"/>
      <c r="B50" s="80"/>
      <c r="C50" s="112" t="s">
        <v>345</v>
      </c>
      <c r="D50" s="88"/>
      <c r="E50" s="87"/>
      <c r="F50" s="88"/>
      <c r="G50" s="87"/>
      <c r="H50" s="88"/>
      <c r="I50" s="87"/>
      <c r="J50" s="120">
        <f t="shared" si="1"/>
        <v>0</v>
      </c>
    </row>
    <row r="51" spans="1:10" ht="14.25">
      <c r="A51" s="106" t="str">
        <f>'2005出席'!C53</f>
        <v>23()</v>
      </c>
      <c r="B51" s="107" t="str">
        <f>'2005出席'!D53</f>
        <v>Shimizu</v>
      </c>
      <c r="C51" s="112" t="s">
        <v>344</v>
      </c>
      <c r="D51" s="88"/>
      <c r="E51" s="87"/>
      <c r="F51" s="88"/>
      <c r="G51" s="87"/>
      <c r="H51" s="88"/>
      <c r="I51" s="87"/>
      <c r="J51" s="120">
        <f t="shared" si="1"/>
        <v>0</v>
      </c>
    </row>
    <row r="52" spans="1:10" ht="14.25">
      <c r="A52" s="79"/>
      <c r="B52" s="80"/>
      <c r="C52" s="112" t="s">
        <v>345</v>
      </c>
      <c r="D52" s="88"/>
      <c r="E52" s="87"/>
      <c r="F52" s="88"/>
      <c r="G52" s="87"/>
      <c r="H52" s="88"/>
      <c r="I52" s="87"/>
      <c r="J52" s="120">
        <f t="shared" si="1"/>
        <v>0</v>
      </c>
    </row>
    <row r="53" spans="1:10" ht="14.25">
      <c r="A53" s="106" t="str">
        <f>'2005出席'!C47</f>
        <v>24(24)</v>
      </c>
      <c r="B53" s="107" t="str">
        <f>'2005出席'!D47</f>
        <v>Mae</v>
      </c>
      <c r="C53" s="112" t="s">
        <v>344</v>
      </c>
      <c r="D53" s="88"/>
      <c r="E53" s="87"/>
      <c r="F53" s="88"/>
      <c r="G53" s="87"/>
      <c r="H53" s="88"/>
      <c r="I53" s="87"/>
      <c r="J53" s="120">
        <f t="shared" si="1"/>
        <v>0</v>
      </c>
    </row>
    <row r="54" spans="1:10" ht="14.25">
      <c r="A54" s="79"/>
      <c r="B54" s="80"/>
      <c r="C54" s="112" t="s">
        <v>345</v>
      </c>
      <c r="D54" s="88"/>
      <c r="E54" s="87"/>
      <c r="F54" s="88"/>
      <c r="G54" s="87"/>
      <c r="H54" s="88"/>
      <c r="I54" s="87"/>
      <c r="J54" s="120">
        <f t="shared" si="1"/>
        <v>0</v>
      </c>
    </row>
    <row r="55" spans="1:10" s="92" customFormat="1" ht="14.25">
      <c r="A55" s="106" t="str">
        <f>'2005出席'!C54</f>
        <v>25()</v>
      </c>
      <c r="B55" s="107" t="str">
        <f>'2005出席'!D54</f>
        <v>Fujisawa</v>
      </c>
      <c r="C55" s="112" t="s">
        <v>344</v>
      </c>
      <c r="D55" s="89"/>
      <c r="E55" s="91"/>
      <c r="F55" s="89"/>
      <c r="G55" s="91"/>
      <c r="H55" s="89"/>
      <c r="I55" s="91"/>
      <c r="J55" s="121">
        <f t="shared" si="1"/>
        <v>0</v>
      </c>
    </row>
    <row r="56" spans="1:10" s="92" customFormat="1" ht="14.25">
      <c r="A56" s="79"/>
      <c r="B56" s="80"/>
      <c r="C56" s="112" t="s">
        <v>345</v>
      </c>
      <c r="D56" s="89"/>
      <c r="E56" s="91"/>
      <c r="F56" s="89"/>
      <c r="G56" s="91"/>
      <c r="H56" s="89"/>
      <c r="I56" s="91"/>
      <c r="J56" s="121">
        <f t="shared" si="1"/>
        <v>0</v>
      </c>
    </row>
    <row r="57" spans="1:10" ht="14.25">
      <c r="A57" s="106">
        <f>'2005出席'!C29</f>
        <v>27</v>
      </c>
      <c r="B57" s="107" t="str">
        <f>'2005出席'!D29</f>
        <v>Tokuno</v>
      </c>
      <c r="C57" s="112" t="s">
        <v>344</v>
      </c>
      <c r="D57" s="88"/>
      <c r="E57" s="87"/>
      <c r="F57" s="88"/>
      <c r="G57" s="87"/>
      <c r="H57" s="88"/>
      <c r="I57" s="87"/>
      <c r="J57" s="120">
        <f t="shared" si="1"/>
        <v>0</v>
      </c>
    </row>
    <row r="58" spans="1:10" ht="14.25">
      <c r="A58" s="79"/>
      <c r="B58" s="80"/>
      <c r="C58" s="112" t="s">
        <v>345</v>
      </c>
      <c r="D58" s="88"/>
      <c r="E58" s="87"/>
      <c r="F58" s="88"/>
      <c r="G58" s="87"/>
      <c r="H58" s="88"/>
      <c r="I58" s="87"/>
      <c r="J58" s="120">
        <f t="shared" si="1"/>
        <v>0</v>
      </c>
    </row>
    <row r="59" spans="1:10" ht="14.25">
      <c r="A59" s="106">
        <f>'2005出席'!C27</f>
        <v>31</v>
      </c>
      <c r="B59" s="107" t="str">
        <f>'2005出席'!D27</f>
        <v>Hisaki</v>
      </c>
      <c r="C59" s="112" t="s">
        <v>344</v>
      </c>
      <c r="D59" s="88"/>
      <c r="E59" s="87"/>
      <c r="F59" s="88"/>
      <c r="G59" s="87"/>
      <c r="H59" s="88"/>
      <c r="I59" s="87"/>
      <c r="J59" s="120">
        <f t="shared" si="1"/>
        <v>0</v>
      </c>
    </row>
    <row r="60" spans="1:10" ht="14.25">
      <c r="A60" s="79"/>
      <c r="B60" s="80"/>
      <c r="C60" s="112" t="s">
        <v>345</v>
      </c>
      <c r="D60" s="88"/>
      <c r="E60" s="87"/>
      <c r="F60" s="88"/>
      <c r="G60" s="87"/>
      <c r="H60" s="88"/>
      <c r="I60" s="87"/>
      <c r="J60" s="120">
        <f t="shared" si="1"/>
        <v>0</v>
      </c>
    </row>
    <row r="61" spans="1:10" ht="14.25">
      <c r="A61" s="106" t="str">
        <f>'2005出席'!C48</f>
        <v>77(35)</v>
      </c>
      <c r="B61" s="107" t="str">
        <f>'2005出席'!D48</f>
        <v>Yoshida</v>
      </c>
      <c r="C61" s="112" t="s">
        <v>344</v>
      </c>
      <c r="D61" s="88"/>
      <c r="E61" s="87"/>
      <c r="F61" s="88"/>
      <c r="G61" s="87"/>
      <c r="H61" s="88"/>
      <c r="I61" s="87"/>
      <c r="J61" s="120">
        <f t="shared" si="1"/>
        <v>0</v>
      </c>
    </row>
    <row r="62" spans="1:10" ht="14.25">
      <c r="A62" s="79"/>
      <c r="B62" s="80"/>
      <c r="C62" s="112" t="s">
        <v>345</v>
      </c>
      <c r="D62" s="88"/>
      <c r="E62" s="87"/>
      <c r="F62" s="88"/>
      <c r="G62" s="87"/>
      <c r="H62" s="88"/>
      <c r="I62" s="87"/>
      <c r="J62" s="120">
        <f t="shared" si="1"/>
        <v>0</v>
      </c>
    </row>
    <row r="63" spans="1:10" ht="14.25">
      <c r="A63" s="106">
        <f>'2005出席'!C43</f>
        <v>99</v>
      </c>
      <c r="B63" s="107" t="str">
        <f>'2005出席'!D43</f>
        <v>Yamagata</v>
      </c>
      <c r="C63" s="112" t="s">
        <v>344</v>
      </c>
      <c r="D63" s="88"/>
      <c r="E63" s="87"/>
      <c r="F63" s="88"/>
      <c r="G63" s="87"/>
      <c r="H63" s="88"/>
      <c r="I63" s="87"/>
      <c r="J63" s="120">
        <f t="shared" si="1"/>
        <v>0</v>
      </c>
    </row>
    <row r="64" spans="1:10" ht="14.25">
      <c r="A64" s="79"/>
      <c r="B64" s="80"/>
      <c r="C64" s="112" t="s">
        <v>345</v>
      </c>
      <c r="D64" s="88"/>
      <c r="E64" s="87"/>
      <c r="F64" s="88"/>
      <c r="G64" s="87"/>
      <c r="H64" s="88"/>
      <c r="I64" s="87"/>
      <c r="J64" s="120">
        <f t="shared" si="1"/>
        <v>0</v>
      </c>
    </row>
    <row r="65" spans="1:10" ht="14.25">
      <c r="A65" s="106" t="str">
        <f>'2005出席'!C55</f>
        <v>(1)</v>
      </c>
      <c r="B65" s="107" t="str">
        <f>'2005出席'!D55</f>
        <v>Abura</v>
      </c>
      <c r="C65" s="112" t="s">
        <v>344</v>
      </c>
      <c r="D65" s="88"/>
      <c r="E65" s="87"/>
      <c r="F65" s="88"/>
      <c r="G65" s="87"/>
      <c r="H65" s="88"/>
      <c r="I65" s="87"/>
      <c r="J65" s="120">
        <f t="shared" si="1"/>
        <v>0</v>
      </c>
    </row>
    <row r="66" spans="1:10" ht="14.25">
      <c r="A66" s="79"/>
      <c r="B66" s="80"/>
      <c r="C66" s="112" t="s">
        <v>345</v>
      </c>
      <c r="D66" s="88"/>
      <c r="E66" s="87"/>
      <c r="F66" s="88"/>
      <c r="G66" s="87"/>
      <c r="H66" s="88"/>
      <c r="I66" s="87"/>
      <c r="J66" s="120">
        <f t="shared" si="1"/>
        <v>0</v>
      </c>
    </row>
    <row r="67" spans="1:10" ht="14.25">
      <c r="A67" s="106" t="str">
        <f>'2005出席'!C56</f>
        <v>(2)</v>
      </c>
      <c r="B67" s="107" t="str">
        <f>'2005出席'!D56</f>
        <v>Yamada</v>
      </c>
      <c r="C67" s="112" t="s">
        <v>344</v>
      </c>
      <c r="D67" s="88"/>
      <c r="E67" s="87"/>
      <c r="F67" s="88"/>
      <c r="G67" s="87"/>
      <c r="H67" s="88"/>
      <c r="I67" s="87"/>
      <c r="J67" s="120">
        <f aca="true" t="shared" si="2" ref="J67:J98">SUM(D67:I67)</f>
        <v>0</v>
      </c>
    </row>
    <row r="68" spans="1:10" ht="14.25">
      <c r="A68" s="79"/>
      <c r="B68" s="80"/>
      <c r="C68" s="112" t="s">
        <v>345</v>
      </c>
      <c r="D68" s="88"/>
      <c r="E68" s="87"/>
      <c r="F68" s="88"/>
      <c r="G68" s="87"/>
      <c r="H68" s="88"/>
      <c r="I68" s="87"/>
      <c r="J68" s="120">
        <f t="shared" si="2"/>
        <v>0</v>
      </c>
    </row>
    <row r="69" spans="1:10" ht="14.25">
      <c r="A69" s="106" t="str">
        <f>'2005出席'!C57</f>
        <v>(3)</v>
      </c>
      <c r="B69" s="107" t="str">
        <f>'2005出席'!D57</f>
        <v>Higashi</v>
      </c>
      <c r="C69" s="112" t="s">
        <v>344</v>
      </c>
      <c r="D69" s="88"/>
      <c r="E69" s="87"/>
      <c r="F69" s="88"/>
      <c r="G69" s="87"/>
      <c r="H69" s="88"/>
      <c r="I69" s="87"/>
      <c r="J69" s="120">
        <f t="shared" si="2"/>
        <v>0</v>
      </c>
    </row>
    <row r="70" spans="1:10" ht="14.25">
      <c r="A70" s="79"/>
      <c r="B70" s="80"/>
      <c r="C70" s="112" t="s">
        <v>345</v>
      </c>
      <c r="D70" s="88"/>
      <c r="E70" s="87"/>
      <c r="F70" s="88"/>
      <c r="G70" s="87"/>
      <c r="H70" s="88"/>
      <c r="I70" s="87"/>
      <c r="J70" s="120">
        <f t="shared" si="2"/>
        <v>0</v>
      </c>
    </row>
    <row r="71" spans="1:10" ht="14.25">
      <c r="A71" s="106" t="str">
        <f>'2005出席'!C58</f>
        <v>(7)</v>
      </c>
      <c r="B71" s="107" t="str">
        <f>'2005出席'!D58</f>
        <v>S.Okuhara</v>
      </c>
      <c r="C71" s="112" t="s">
        <v>344</v>
      </c>
      <c r="D71" s="88"/>
      <c r="E71" s="87"/>
      <c r="F71" s="88"/>
      <c r="G71" s="87"/>
      <c r="H71" s="88"/>
      <c r="I71" s="87"/>
      <c r="J71" s="120">
        <f t="shared" si="2"/>
        <v>0</v>
      </c>
    </row>
    <row r="72" spans="1:10" ht="14.25">
      <c r="A72" s="79"/>
      <c r="B72" s="80"/>
      <c r="C72" s="112" t="s">
        <v>345</v>
      </c>
      <c r="D72" s="88"/>
      <c r="E72" s="87"/>
      <c r="F72" s="88"/>
      <c r="G72" s="87"/>
      <c r="H72" s="88"/>
      <c r="I72" s="87"/>
      <c r="J72" s="120">
        <f t="shared" si="2"/>
        <v>0</v>
      </c>
    </row>
    <row r="73" spans="1:10" ht="14.25">
      <c r="A73" s="106" t="str">
        <f>'2005出席'!C59</f>
        <v>(11)</v>
      </c>
      <c r="B73" s="107" t="str">
        <f>'2005出席'!D59</f>
        <v>Muryoui</v>
      </c>
      <c r="C73" s="112" t="s">
        <v>344</v>
      </c>
      <c r="D73" s="88"/>
      <c r="E73" s="87"/>
      <c r="F73" s="88"/>
      <c r="G73" s="87"/>
      <c r="H73" s="88"/>
      <c r="I73" s="87"/>
      <c r="J73" s="120">
        <f t="shared" si="2"/>
        <v>0</v>
      </c>
    </row>
    <row r="74" spans="1:10" ht="14.25">
      <c r="A74" s="79"/>
      <c r="B74" s="80"/>
      <c r="C74" s="112" t="s">
        <v>345</v>
      </c>
      <c r="D74" s="88"/>
      <c r="E74" s="87"/>
      <c r="F74" s="88"/>
      <c r="G74" s="87"/>
      <c r="H74" s="88"/>
      <c r="I74" s="87"/>
      <c r="J74" s="120">
        <f t="shared" si="2"/>
        <v>0</v>
      </c>
    </row>
    <row r="75" spans="1:10" ht="14.25">
      <c r="A75" s="106" t="str">
        <f>'2005出席'!C60</f>
        <v>(13)</v>
      </c>
      <c r="B75" s="107" t="str">
        <f>'2005出席'!D60</f>
        <v>Matsuura</v>
      </c>
      <c r="C75" s="112" t="s">
        <v>344</v>
      </c>
      <c r="D75" s="88"/>
      <c r="E75" s="87"/>
      <c r="F75" s="88"/>
      <c r="G75" s="87"/>
      <c r="H75" s="88"/>
      <c r="I75" s="87"/>
      <c r="J75" s="120">
        <f t="shared" si="2"/>
        <v>0</v>
      </c>
    </row>
    <row r="76" spans="1:10" ht="14.25">
      <c r="A76" s="79"/>
      <c r="B76" s="80"/>
      <c r="C76" s="112" t="s">
        <v>345</v>
      </c>
      <c r="D76" s="88"/>
      <c r="E76" s="87"/>
      <c r="F76" s="88"/>
      <c r="G76" s="87"/>
      <c r="H76" s="88"/>
      <c r="I76" s="87"/>
      <c r="J76" s="120">
        <f t="shared" si="2"/>
        <v>0</v>
      </c>
    </row>
    <row r="77" spans="1:10" ht="14.25">
      <c r="A77" s="106" t="str">
        <f>'2005出席'!C61</f>
        <v>(15)</v>
      </c>
      <c r="B77" s="107" t="str">
        <f>'2005出席'!D61</f>
        <v>Yanagibashi</v>
      </c>
      <c r="C77" s="112" t="s">
        <v>344</v>
      </c>
      <c r="D77" s="88"/>
      <c r="E77" s="87"/>
      <c r="F77" s="88"/>
      <c r="G77" s="87"/>
      <c r="H77" s="88"/>
      <c r="I77" s="87"/>
      <c r="J77" s="120">
        <f t="shared" si="2"/>
        <v>0</v>
      </c>
    </row>
    <row r="78" spans="1:10" ht="14.25">
      <c r="A78" s="79"/>
      <c r="B78" s="80"/>
      <c r="C78" s="112" t="s">
        <v>345</v>
      </c>
      <c r="D78" s="88"/>
      <c r="E78" s="87"/>
      <c r="F78" s="88"/>
      <c r="G78" s="87"/>
      <c r="H78" s="88"/>
      <c r="I78" s="87"/>
      <c r="J78" s="120">
        <f t="shared" si="2"/>
        <v>0</v>
      </c>
    </row>
    <row r="79" spans="1:10" ht="14.25">
      <c r="A79" s="106" t="str">
        <f>'2005出席'!C62</f>
        <v>(25)</v>
      </c>
      <c r="B79" s="107" t="str">
        <f>'2005出席'!D62</f>
        <v>Tsurikawa</v>
      </c>
      <c r="C79" s="112" t="s">
        <v>344</v>
      </c>
      <c r="D79" s="88"/>
      <c r="E79" s="87"/>
      <c r="F79" s="88"/>
      <c r="G79" s="87"/>
      <c r="H79" s="88"/>
      <c r="I79" s="87"/>
      <c r="J79" s="120">
        <f t="shared" si="2"/>
        <v>0</v>
      </c>
    </row>
    <row r="80" spans="1:10" ht="14.25">
      <c r="A80" s="79"/>
      <c r="B80" s="80"/>
      <c r="C80" s="112" t="s">
        <v>345</v>
      </c>
      <c r="D80" s="88"/>
      <c r="E80" s="87"/>
      <c r="F80" s="88"/>
      <c r="G80" s="87"/>
      <c r="H80" s="88"/>
      <c r="I80" s="87"/>
      <c r="J80" s="120">
        <f t="shared" si="2"/>
        <v>0</v>
      </c>
    </row>
    <row r="81" spans="1:10" ht="14.25">
      <c r="A81" s="106" t="str">
        <f>'2005出席'!C63</f>
        <v>(25)</v>
      </c>
      <c r="B81" s="107" t="str">
        <f>'2005出席'!D63</f>
        <v>Honda</v>
      </c>
      <c r="C81" s="112" t="s">
        <v>344</v>
      </c>
      <c r="D81" s="88"/>
      <c r="E81" s="87"/>
      <c r="F81" s="88"/>
      <c r="G81" s="87"/>
      <c r="H81" s="88"/>
      <c r="I81" s="87"/>
      <c r="J81" s="120">
        <f t="shared" si="2"/>
        <v>0</v>
      </c>
    </row>
    <row r="82" spans="1:10" ht="14.25">
      <c r="A82" s="79"/>
      <c r="B82" s="80"/>
      <c r="C82" s="112" t="s">
        <v>345</v>
      </c>
      <c r="D82" s="88"/>
      <c r="E82" s="87"/>
      <c r="F82" s="88"/>
      <c r="G82" s="87"/>
      <c r="H82" s="88"/>
      <c r="I82" s="87"/>
      <c r="J82" s="120">
        <f t="shared" si="2"/>
        <v>0</v>
      </c>
    </row>
    <row r="83" spans="1:10" ht="14.25">
      <c r="A83" s="106" t="str">
        <f>'2005出席'!C64</f>
        <v>(27)</v>
      </c>
      <c r="B83" s="107" t="str">
        <f>'2005出席'!D64</f>
        <v>Katahira</v>
      </c>
      <c r="C83" s="112" t="s">
        <v>344</v>
      </c>
      <c r="D83" s="88"/>
      <c r="E83" s="87"/>
      <c r="F83" s="88"/>
      <c r="G83" s="87"/>
      <c r="H83" s="88"/>
      <c r="I83" s="87"/>
      <c r="J83" s="120">
        <f t="shared" si="2"/>
        <v>0</v>
      </c>
    </row>
    <row r="84" spans="1:10" ht="14.25">
      <c r="A84" s="79"/>
      <c r="B84" s="80"/>
      <c r="C84" s="112" t="s">
        <v>345</v>
      </c>
      <c r="D84" s="88"/>
      <c r="E84" s="87"/>
      <c r="F84" s="88"/>
      <c r="G84" s="87"/>
      <c r="H84" s="88"/>
      <c r="I84" s="87"/>
      <c r="J84" s="120">
        <f t="shared" si="2"/>
        <v>0</v>
      </c>
    </row>
    <row r="85" spans="1:10" ht="14.25">
      <c r="A85" s="106" t="str">
        <f>'2005出席'!C65</f>
        <v>(33)</v>
      </c>
      <c r="B85" s="107" t="str">
        <f>'2005出席'!D65</f>
        <v>Yoneda</v>
      </c>
      <c r="C85" s="112" t="s">
        <v>344</v>
      </c>
      <c r="D85" s="88"/>
      <c r="E85" s="87"/>
      <c r="F85" s="88"/>
      <c r="G85" s="87"/>
      <c r="H85" s="88"/>
      <c r="I85" s="87"/>
      <c r="J85" s="120">
        <f t="shared" si="2"/>
        <v>0</v>
      </c>
    </row>
    <row r="86" spans="1:10" ht="14.25">
      <c r="A86" s="79"/>
      <c r="B86" s="80"/>
      <c r="C86" s="112" t="s">
        <v>345</v>
      </c>
      <c r="D86" s="88"/>
      <c r="E86" s="87"/>
      <c r="F86" s="88"/>
      <c r="G86" s="87"/>
      <c r="H86" s="88"/>
      <c r="I86" s="87"/>
      <c r="J86" s="120">
        <f t="shared" si="2"/>
        <v>0</v>
      </c>
    </row>
    <row r="87" spans="1:10" ht="14.25">
      <c r="A87" s="106" t="str">
        <f>'2005出席'!C66</f>
        <v>(34)</v>
      </c>
      <c r="B87" s="107" t="str">
        <f>'2005出席'!D66</f>
        <v>Nishimura</v>
      </c>
      <c r="C87" s="112" t="s">
        <v>344</v>
      </c>
      <c r="D87" s="88"/>
      <c r="E87" s="87"/>
      <c r="F87" s="88"/>
      <c r="G87" s="87"/>
      <c r="H87" s="88"/>
      <c r="I87" s="87"/>
      <c r="J87" s="120">
        <f t="shared" si="2"/>
        <v>0</v>
      </c>
    </row>
    <row r="88" spans="1:10" ht="14.25">
      <c r="A88" s="79"/>
      <c r="B88" s="80"/>
      <c r="C88" s="112" t="s">
        <v>345</v>
      </c>
      <c r="D88" s="88"/>
      <c r="E88" s="87"/>
      <c r="F88" s="88"/>
      <c r="G88" s="87"/>
      <c r="H88" s="88"/>
      <c r="I88" s="87"/>
      <c r="J88" s="120">
        <f t="shared" si="2"/>
        <v>0</v>
      </c>
    </row>
    <row r="89" spans="1:10" ht="14.25">
      <c r="A89" s="106" t="str">
        <f>'2005出席'!C67</f>
        <v>(37)</v>
      </c>
      <c r="B89" s="107" t="str">
        <f>'2005出席'!D67</f>
        <v>Iwahashi</v>
      </c>
      <c r="C89" s="112" t="s">
        <v>344</v>
      </c>
      <c r="D89" s="88"/>
      <c r="E89" s="87"/>
      <c r="F89" s="88"/>
      <c r="G89" s="87"/>
      <c r="H89" s="88"/>
      <c r="I89" s="87"/>
      <c r="J89" s="120">
        <f t="shared" si="2"/>
        <v>0</v>
      </c>
    </row>
    <row r="90" spans="1:10" ht="14.25">
      <c r="A90" s="79"/>
      <c r="B90" s="80"/>
      <c r="C90" s="112" t="s">
        <v>345</v>
      </c>
      <c r="D90" s="88"/>
      <c r="E90" s="87"/>
      <c r="F90" s="88"/>
      <c r="G90" s="87"/>
      <c r="H90" s="88"/>
      <c r="I90" s="87"/>
      <c r="J90" s="120">
        <f t="shared" si="2"/>
        <v>0</v>
      </c>
    </row>
    <row r="91" spans="1:10" ht="14.25">
      <c r="A91" s="106">
        <f>'2005出席'!C68</f>
        <v>0</v>
      </c>
      <c r="B91" s="107" t="str">
        <f>'2005出席'!D68</f>
        <v>T.Minami</v>
      </c>
      <c r="C91" s="112" t="s">
        <v>344</v>
      </c>
      <c r="D91" s="88"/>
      <c r="E91" s="87"/>
      <c r="F91" s="88"/>
      <c r="G91" s="87"/>
      <c r="H91" s="88"/>
      <c r="I91" s="87"/>
      <c r="J91" s="120">
        <f t="shared" si="2"/>
        <v>0</v>
      </c>
    </row>
    <row r="92" spans="1:10" ht="14.25">
      <c r="A92" s="79"/>
      <c r="B92" s="80"/>
      <c r="C92" s="112" t="s">
        <v>345</v>
      </c>
      <c r="D92" s="88"/>
      <c r="E92" s="87"/>
      <c r="F92" s="88"/>
      <c r="G92" s="87"/>
      <c r="H92" s="88"/>
      <c r="I92" s="87"/>
      <c r="J92" s="120">
        <f t="shared" si="2"/>
        <v>0</v>
      </c>
    </row>
    <row r="93" spans="1:10" ht="14.25">
      <c r="A93" s="106">
        <f>'2005出席'!C69</f>
        <v>0</v>
      </c>
      <c r="B93" s="107" t="str">
        <f>'2005出席'!D69</f>
        <v>Takagawa</v>
      </c>
      <c r="C93" s="112" t="s">
        <v>344</v>
      </c>
      <c r="D93" s="88"/>
      <c r="E93" s="87"/>
      <c r="F93" s="88"/>
      <c r="G93" s="87"/>
      <c r="H93" s="88"/>
      <c r="I93" s="87"/>
      <c r="J93" s="120">
        <f t="shared" si="2"/>
        <v>0</v>
      </c>
    </row>
    <row r="94" spans="1:10" ht="14.25">
      <c r="A94" s="79"/>
      <c r="B94" s="80"/>
      <c r="C94" s="112" t="s">
        <v>345</v>
      </c>
      <c r="D94" s="88"/>
      <c r="E94" s="87"/>
      <c r="F94" s="88"/>
      <c r="G94" s="87"/>
      <c r="H94" s="88"/>
      <c r="I94" s="87"/>
      <c r="J94" s="120">
        <f t="shared" si="2"/>
        <v>0</v>
      </c>
    </row>
    <row r="95" spans="1:10" ht="14.25">
      <c r="A95" s="106">
        <f>'2005出席'!C70</f>
        <v>0</v>
      </c>
      <c r="B95" s="107" t="str">
        <f>'2005出席'!D70</f>
        <v>Yamamoto</v>
      </c>
      <c r="C95" s="112" t="s">
        <v>344</v>
      </c>
      <c r="D95" s="88"/>
      <c r="E95" s="87"/>
      <c r="F95" s="88"/>
      <c r="G95" s="87"/>
      <c r="H95" s="88"/>
      <c r="I95" s="87"/>
      <c r="J95" s="120">
        <f t="shared" si="2"/>
        <v>0</v>
      </c>
    </row>
    <row r="96" spans="1:10" ht="14.25">
      <c r="A96" s="79"/>
      <c r="B96" s="80"/>
      <c r="C96" s="112" t="s">
        <v>345</v>
      </c>
      <c r="D96" s="88"/>
      <c r="E96" s="87"/>
      <c r="F96" s="88"/>
      <c r="G96" s="87"/>
      <c r="H96" s="88"/>
      <c r="I96" s="87"/>
      <c r="J96" s="120">
        <f t="shared" si="2"/>
        <v>0</v>
      </c>
    </row>
    <row r="97" spans="1:10" ht="14.25">
      <c r="A97" s="106">
        <f>'2005出席'!C71</f>
        <v>0</v>
      </c>
      <c r="B97" s="107" t="str">
        <f>'2005出席'!D71</f>
        <v>Watanabe</v>
      </c>
      <c r="C97" s="112" t="s">
        <v>344</v>
      </c>
      <c r="D97" s="88"/>
      <c r="E97" s="87"/>
      <c r="F97" s="88"/>
      <c r="G97" s="87"/>
      <c r="H97" s="88"/>
      <c r="I97" s="87"/>
      <c r="J97" s="120">
        <f t="shared" si="2"/>
        <v>0</v>
      </c>
    </row>
    <row r="98" spans="1:10" ht="14.25">
      <c r="A98" s="79"/>
      <c r="B98" s="80"/>
      <c r="C98" s="112" t="s">
        <v>345</v>
      </c>
      <c r="D98" s="88"/>
      <c r="E98" s="87"/>
      <c r="F98" s="88"/>
      <c r="G98" s="87"/>
      <c r="H98" s="88"/>
      <c r="I98" s="87"/>
      <c r="J98" s="120">
        <f t="shared" si="2"/>
        <v>0</v>
      </c>
    </row>
    <row r="99" spans="1:10" ht="14.25">
      <c r="A99" s="106">
        <f>'2005出席'!C72</f>
        <v>0</v>
      </c>
      <c r="B99" s="107" t="str">
        <f>'2005出席'!D72</f>
        <v>Y.Okuhara</v>
      </c>
      <c r="C99" s="112" t="s">
        <v>344</v>
      </c>
      <c r="D99" s="88"/>
      <c r="E99" s="87"/>
      <c r="F99" s="88"/>
      <c r="G99" s="87"/>
      <c r="H99" s="88"/>
      <c r="I99" s="87"/>
      <c r="J99" s="120">
        <f aca="true" t="shared" si="3" ref="J99:J128">SUM(D99:I99)</f>
        <v>0</v>
      </c>
    </row>
    <row r="100" spans="1:10" ht="14.25">
      <c r="A100" s="79"/>
      <c r="B100" s="80"/>
      <c r="C100" s="112" t="s">
        <v>345</v>
      </c>
      <c r="D100" s="88"/>
      <c r="E100" s="87"/>
      <c r="F100" s="88"/>
      <c r="G100" s="87"/>
      <c r="H100" s="88"/>
      <c r="I100" s="87"/>
      <c r="J100" s="120">
        <f t="shared" si="3"/>
        <v>0</v>
      </c>
    </row>
    <row r="101" spans="1:10" ht="14.25">
      <c r="A101" s="106">
        <f>'2005出席'!C73</f>
        <v>0</v>
      </c>
      <c r="B101" s="107" t="str">
        <f>'2005出席'!D73</f>
        <v>Nakata</v>
      </c>
      <c r="C101" s="112" t="s">
        <v>344</v>
      </c>
      <c r="D101" s="88"/>
      <c r="E101" s="87"/>
      <c r="F101" s="88"/>
      <c r="G101" s="87"/>
      <c r="H101" s="88"/>
      <c r="I101" s="87"/>
      <c r="J101" s="120">
        <f t="shared" si="3"/>
        <v>0</v>
      </c>
    </row>
    <row r="102" spans="1:10" ht="14.25">
      <c r="A102" s="79"/>
      <c r="B102" s="80"/>
      <c r="C102" s="112" t="s">
        <v>345</v>
      </c>
      <c r="D102" s="88"/>
      <c r="E102" s="87"/>
      <c r="F102" s="88"/>
      <c r="G102" s="87"/>
      <c r="H102" s="88"/>
      <c r="I102" s="87"/>
      <c r="J102" s="120">
        <f t="shared" si="3"/>
        <v>0</v>
      </c>
    </row>
    <row r="103" spans="1:10" ht="14.25">
      <c r="A103" s="106">
        <f>'2005出席'!C31</f>
        <v>11</v>
      </c>
      <c r="B103" s="107" t="str">
        <f>'2005出席'!D31</f>
        <v>Suzuki</v>
      </c>
      <c r="C103" s="112" t="s">
        <v>344</v>
      </c>
      <c r="D103" s="88"/>
      <c r="E103" s="87"/>
      <c r="F103" s="88"/>
      <c r="G103" s="87"/>
      <c r="H103" s="88"/>
      <c r="I103" s="87"/>
      <c r="J103" s="120">
        <f t="shared" si="3"/>
        <v>0</v>
      </c>
    </row>
    <row r="104" spans="1:10" ht="14.25">
      <c r="A104" s="79"/>
      <c r="B104" s="80"/>
      <c r="C104" s="112" t="s">
        <v>345</v>
      </c>
      <c r="D104" s="88"/>
      <c r="E104" s="87"/>
      <c r="F104" s="88"/>
      <c r="G104" s="87"/>
      <c r="H104" s="88"/>
      <c r="I104" s="87"/>
      <c r="J104" s="120">
        <f t="shared" si="3"/>
        <v>0</v>
      </c>
    </row>
    <row r="105" spans="1:10" ht="14.25">
      <c r="A105" s="106">
        <f>'2005出席'!C33</f>
        <v>37</v>
      </c>
      <c r="B105" s="107" t="str">
        <f>'2005出席'!D33</f>
        <v>Seko</v>
      </c>
      <c r="C105" s="112" t="s">
        <v>344</v>
      </c>
      <c r="D105" s="88"/>
      <c r="E105" s="87"/>
      <c r="F105" s="88"/>
      <c r="G105" s="87"/>
      <c r="H105" s="88"/>
      <c r="I105" s="87"/>
      <c r="J105" s="120">
        <f t="shared" si="3"/>
        <v>0</v>
      </c>
    </row>
    <row r="106" spans="1:10" ht="14.25">
      <c r="A106" s="79"/>
      <c r="B106" s="80"/>
      <c r="C106" s="112" t="s">
        <v>345</v>
      </c>
      <c r="D106" s="88"/>
      <c r="E106" s="87"/>
      <c r="F106" s="88"/>
      <c r="G106" s="87"/>
      <c r="H106" s="88"/>
      <c r="I106" s="87"/>
      <c r="J106" s="120">
        <f t="shared" si="3"/>
        <v>0</v>
      </c>
    </row>
    <row r="107" spans="1:10" ht="14.25">
      <c r="A107" s="106">
        <f>'2005出席'!C34</f>
        <v>33</v>
      </c>
      <c r="B107" s="107" t="str">
        <f>'2005出席'!D34</f>
        <v>Miyazawa</v>
      </c>
      <c r="C107" s="112" t="s">
        <v>344</v>
      </c>
      <c r="D107" s="88"/>
      <c r="E107" s="87"/>
      <c r="F107" s="88"/>
      <c r="G107" s="87"/>
      <c r="H107" s="88"/>
      <c r="I107" s="87"/>
      <c r="J107" s="120">
        <f t="shared" si="3"/>
        <v>0</v>
      </c>
    </row>
    <row r="108" spans="1:10" ht="14.25">
      <c r="A108" s="79"/>
      <c r="B108" s="80"/>
      <c r="C108" s="112" t="s">
        <v>345</v>
      </c>
      <c r="D108" s="88"/>
      <c r="E108" s="87"/>
      <c r="F108" s="88"/>
      <c r="G108" s="87"/>
      <c r="H108" s="88"/>
      <c r="I108" s="87"/>
      <c r="J108" s="120">
        <f t="shared" si="3"/>
        <v>0</v>
      </c>
    </row>
    <row r="109" spans="1:10" ht="14.25">
      <c r="A109" s="106" t="str">
        <f>'2005出席'!C30</f>
        <v>00</v>
      </c>
      <c r="B109" s="107" t="str">
        <f>'2005出席'!D30</f>
        <v>Shimizu</v>
      </c>
      <c r="C109" s="112" t="s">
        <v>344</v>
      </c>
      <c r="D109" s="88"/>
      <c r="E109" s="87"/>
      <c r="F109" s="88"/>
      <c r="G109" s="87"/>
      <c r="H109" s="88"/>
      <c r="I109" s="87"/>
      <c r="J109" s="120">
        <f t="shared" si="3"/>
        <v>0</v>
      </c>
    </row>
    <row r="110" spans="1:10" ht="14.25">
      <c r="A110" s="79"/>
      <c r="B110" s="80"/>
      <c r="C110" s="112" t="s">
        <v>345</v>
      </c>
      <c r="D110" s="88"/>
      <c r="E110" s="87"/>
      <c r="F110" s="88"/>
      <c r="G110" s="87"/>
      <c r="H110" s="88"/>
      <c r="I110" s="87"/>
      <c r="J110" s="120">
        <f t="shared" si="3"/>
        <v>0</v>
      </c>
    </row>
    <row r="111" spans="1:10" ht="14.25">
      <c r="A111" s="106">
        <f>'2005出席'!C74</f>
        <v>0</v>
      </c>
      <c r="B111" s="107" t="str">
        <f>'2005出席'!D74</f>
        <v>Nakanishi</v>
      </c>
      <c r="C111" s="112" t="s">
        <v>344</v>
      </c>
      <c r="D111" s="88"/>
      <c r="E111" s="87"/>
      <c r="F111" s="88"/>
      <c r="G111" s="87"/>
      <c r="H111" s="88"/>
      <c r="I111" s="87"/>
      <c r="J111" s="120">
        <f t="shared" si="3"/>
        <v>0</v>
      </c>
    </row>
    <row r="112" spans="1:10" ht="14.25">
      <c r="A112" s="79"/>
      <c r="B112" s="80"/>
      <c r="C112" s="112" t="s">
        <v>345</v>
      </c>
      <c r="D112" s="88"/>
      <c r="E112" s="87"/>
      <c r="F112" s="88"/>
      <c r="G112" s="87"/>
      <c r="H112" s="88"/>
      <c r="I112" s="87"/>
      <c r="J112" s="120">
        <f t="shared" si="3"/>
        <v>0</v>
      </c>
    </row>
    <row r="113" spans="1:10" ht="14.25">
      <c r="A113" s="106">
        <f>'2005出席'!C10</f>
        <v>28</v>
      </c>
      <c r="B113" s="107" t="str">
        <f>'2005出席'!D10</f>
        <v>Hara</v>
      </c>
      <c r="C113" s="112" t="s">
        <v>344</v>
      </c>
      <c r="D113" s="88"/>
      <c r="E113" s="87"/>
      <c r="F113" s="88"/>
      <c r="G113" s="87"/>
      <c r="H113" s="88"/>
      <c r="I113" s="87"/>
      <c r="J113" s="120">
        <f t="shared" si="3"/>
        <v>0</v>
      </c>
    </row>
    <row r="114" spans="1:10" ht="14.25">
      <c r="A114" s="79"/>
      <c r="B114" s="80"/>
      <c r="C114" s="112" t="s">
        <v>345</v>
      </c>
      <c r="D114" s="88"/>
      <c r="E114" s="87"/>
      <c r="F114" s="88"/>
      <c r="G114" s="87"/>
      <c r="H114" s="88"/>
      <c r="I114" s="87"/>
      <c r="J114" s="120">
        <f t="shared" si="3"/>
        <v>0</v>
      </c>
    </row>
    <row r="115" spans="1:10" ht="14.25">
      <c r="A115" s="106">
        <f>'2005出席'!C7</f>
        <v>7</v>
      </c>
      <c r="B115" s="107" t="str">
        <f>'2005出席'!D7</f>
        <v>Kohri</v>
      </c>
      <c r="C115" s="112" t="s">
        <v>344</v>
      </c>
      <c r="D115" s="88"/>
      <c r="E115" s="87"/>
      <c r="F115" s="88"/>
      <c r="G115" s="87"/>
      <c r="H115" s="88"/>
      <c r="I115" s="87"/>
      <c r="J115" s="120">
        <f t="shared" si="3"/>
        <v>0</v>
      </c>
    </row>
    <row r="116" spans="1:10" ht="14.25">
      <c r="A116" s="79"/>
      <c r="B116" s="80"/>
      <c r="C116" s="112" t="s">
        <v>345</v>
      </c>
      <c r="D116" s="88"/>
      <c r="E116" s="87"/>
      <c r="F116" s="88"/>
      <c r="G116" s="87"/>
      <c r="H116" s="88"/>
      <c r="I116" s="87"/>
      <c r="J116" s="120">
        <f t="shared" si="3"/>
        <v>0</v>
      </c>
    </row>
    <row r="117" spans="1:10" ht="14.25">
      <c r="A117" s="106">
        <f>'2005出席'!C35</f>
        <v>30</v>
      </c>
      <c r="B117" s="107" t="str">
        <f>'2005出席'!D35</f>
        <v>Kabuta</v>
      </c>
      <c r="C117" s="112" t="s">
        <v>344</v>
      </c>
      <c r="D117" s="88"/>
      <c r="E117" s="87"/>
      <c r="F117" s="88"/>
      <c r="G117" s="87"/>
      <c r="H117" s="88"/>
      <c r="I117" s="87"/>
      <c r="J117" s="120">
        <f t="shared" si="3"/>
        <v>0</v>
      </c>
    </row>
    <row r="118" spans="1:10" ht="14.25">
      <c r="A118" s="79"/>
      <c r="B118" s="80"/>
      <c r="C118" s="112" t="s">
        <v>345</v>
      </c>
      <c r="D118" s="88"/>
      <c r="E118" s="87"/>
      <c r="F118" s="88"/>
      <c r="G118" s="87"/>
      <c r="H118" s="88"/>
      <c r="I118" s="87"/>
      <c r="J118" s="120">
        <f t="shared" si="3"/>
        <v>0</v>
      </c>
    </row>
    <row r="119" spans="1:10" ht="14.25">
      <c r="A119" s="106">
        <f>'2005出席'!C32</f>
        <v>34</v>
      </c>
      <c r="B119" s="107" t="str">
        <f>'2005出席'!D32</f>
        <v>Ohnishi</v>
      </c>
      <c r="C119" s="112" t="s">
        <v>344</v>
      </c>
      <c r="D119" s="88"/>
      <c r="E119" s="87"/>
      <c r="F119" s="88"/>
      <c r="G119" s="87"/>
      <c r="H119" s="88"/>
      <c r="I119" s="87"/>
      <c r="J119" s="120">
        <f t="shared" si="3"/>
        <v>0</v>
      </c>
    </row>
    <row r="120" spans="1:10" ht="14.25">
      <c r="A120" s="79"/>
      <c r="B120" s="80"/>
      <c r="C120" s="112" t="s">
        <v>345</v>
      </c>
      <c r="D120" s="88"/>
      <c r="E120" s="87"/>
      <c r="F120" s="88"/>
      <c r="G120" s="87"/>
      <c r="H120" s="88"/>
      <c r="I120" s="87"/>
      <c r="J120" s="120">
        <f t="shared" si="3"/>
        <v>0</v>
      </c>
    </row>
    <row r="121" spans="1:10" ht="14.25">
      <c r="A121" s="106">
        <f>'2005出席'!C9</f>
        <v>0</v>
      </c>
      <c r="B121" s="107" t="str">
        <f>'2005出席'!D9</f>
        <v>S.Ikeda</v>
      </c>
      <c r="C121" s="112" t="s">
        <v>344</v>
      </c>
      <c r="D121" s="88"/>
      <c r="E121" s="87"/>
      <c r="F121" s="88"/>
      <c r="G121" s="87"/>
      <c r="H121" s="88"/>
      <c r="I121" s="87"/>
      <c r="J121" s="120">
        <f t="shared" si="3"/>
        <v>0</v>
      </c>
    </row>
    <row r="122" spans="1:10" ht="14.25">
      <c r="A122" s="79"/>
      <c r="B122" s="80"/>
      <c r="C122" s="112" t="s">
        <v>345</v>
      </c>
      <c r="D122" s="88"/>
      <c r="E122" s="87"/>
      <c r="F122" s="88"/>
      <c r="G122" s="87"/>
      <c r="H122" s="88"/>
      <c r="I122" s="87"/>
      <c r="J122" s="120">
        <f t="shared" si="3"/>
        <v>0</v>
      </c>
    </row>
    <row r="123" spans="1:10" ht="14.25">
      <c r="A123" s="106">
        <f>'2005出席'!C75</f>
        <v>0</v>
      </c>
      <c r="B123" s="107" t="str">
        <f>'2005出席'!D75</f>
        <v>Takamura</v>
      </c>
      <c r="C123" s="112" t="s">
        <v>344</v>
      </c>
      <c r="D123" s="88"/>
      <c r="E123" s="87"/>
      <c r="F123" s="88"/>
      <c r="G123" s="87"/>
      <c r="H123" s="88"/>
      <c r="I123" s="87"/>
      <c r="J123" s="120">
        <f t="shared" si="3"/>
        <v>0</v>
      </c>
    </row>
    <row r="124" spans="1:10" ht="14.25">
      <c r="A124" s="79"/>
      <c r="B124" s="80"/>
      <c r="C124" s="112" t="s">
        <v>345</v>
      </c>
      <c r="D124" s="88"/>
      <c r="E124" s="87"/>
      <c r="F124" s="88"/>
      <c r="G124" s="87"/>
      <c r="H124" s="88"/>
      <c r="I124" s="87"/>
      <c r="J124" s="120">
        <f t="shared" si="3"/>
        <v>0</v>
      </c>
    </row>
    <row r="125" spans="1:10" ht="14.25">
      <c r="A125" s="106" t="str">
        <f>'2005出席'!C12</f>
        <v>マネージャー</v>
      </c>
      <c r="B125" s="107" t="str">
        <f>'2005出席'!D12</f>
        <v>Asamoto</v>
      </c>
      <c r="C125" s="112" t="s">
        <v>344</v>
      </c>
      <c r="D125" s="88"/>
      <c r="E125" s="87"/>
      <c r="F125" s="88"/>
      <c r="G125" s="87"/>
      <c r="H125" s="88"/>
      <c r="I125" s="87"/>
      <c r="J125" s="120">
        <f t="shared" si="3"/>
        <v>0</v>
      </c>
    </row>
    <row r="126" spans="1:10" ht="14.25">
      <c r="A126" s="79"/>
      <c r="B126" s="80"/>
      <c r="C126" s="112" t="s">
        <v>345</v>
      </c>
      <c r="D126" s="88"/>
      <c r="E126" s="87"/>
      <c r="F126" s="88"/>
      <c r="G126" s="87"/>
      <c r="H126" s="88"/>
      <c r="I126" s="87"/>
      <c r="J126" s="120">
        <f t="shared" si="3"/>
        <v>0</v>
      </c>
    </row>
    <row r="127" spans="1:10" ht="14.25">
      <c r="A127" s="106" t="str">
        <f>'2005出席'!C36</f>
        <v>-</v>
      </c>
      <c r="B127" s="107" t="str">
        <f>'2005出席'!D36</f>
        <v>Miyashita</v>
      </c>
      <c r="C127" s="112" t="s">
        <v>344</v>
      </c>
      <c r="D127" s="88"/>
      <c r="E127" s="87"/>
      <c r="F127" s="88"/>
      <c r="G127" s="87"/>
      <c r="H127" s="88"/>
      <c r="I127" s="87"/>
      <c r="J127" s="120">
        <f t="shared" si="3"/>
        <v>0</v>
      </c>
    </row>
    <row r="128" spans="1:10" ht="14.25">
      <c r="A128" s="73"/>
      <c r="B128" s="74"/>
      <c r="C128" s="113" t="s">
        <v>345</v>
      </c>
      <c r="D128" s="77"/>
      <c r="E128" s="78"/>
      <c r="F128" s="77"/>
      <c r="G128" s="78"/>
      <c r="H128" s="77"/>
      <c r="I128" s="78"/>
      <c r="J128" s="122">
        <f t="shared" si="3"/>
        <v>0</v>
      </c>
    </row>
    <row r="129" spans="1:10" ht="14.25">
      <c r="A129" s="94"/>
      <c r="B129" s="95"/>
      <c r="C129" s="115"/>
      <c r="D129" s="96">
        <f aca="true" t="shared" si="4" ref="D129:J129">SUM(D3:D127)</f>
        <v>5</v>
      </c>
      <c r="E129" s="95">
        <f t="shared" si="4"/>
        <v>0</v>
      </c>
      <c r="F129" s="96">
        <f t="shared" si="4"/>
        <v>0</v>
      </c>
      <c r="G129" s="95">
        <f t="shared" si="4"/>
        <v>0</v>
      </c>
      <c r="H129" s="96">
        <f t="shared" si="4"/>
        <v>0</v>
      </c>
      <c r="I129" s="95">
        <f t="shared" si="4"/>
        <v>0</v>
      </c>
      <c r="J129" s="115">
        <f t="shared" si="4"/>
        <v>5</v>
      </c>
    </row>
    <row r="130" spans="1:10" ht="14.25">
      <c r="A130" s="98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14.25">
      <c r="A131" s="98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ht="14.25">
      <c r="A132" s="98"/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ht="14.25">
      <c r="A133" s="98"/>
      <c r="B133" s="92"/>
      <c r="C133" s="92"/>
      <c r="D133" s="92"/>
      <c r="E133" s="92"/>
      <c r="F133" s="92"/>
      <c r="G133" s="92"/>
      <c r="H133" s="92"/>
      <c r="I133" s="92"/>
      <c r="J133" s="92"/>
    </row>
    <row r="134" spans="1:10" ht="14.25">
      <c r="A134" s="98"/>
      <c r="B134" s="92"/>
      <c r="C134" s="92"/>
      <c r="D134" s="92"/>
      <c r="E134" s="92"/>
      <c r="F134" s="92"/>
      <c r="G134" s="92"/>
      <c r="H134" s="92"/>
      <c r="I134" s="92"/>
      <c r="J134" s="92"/>
    </row>
    <row r="135" spans="1:10" ht="14.25">
      <c r="A135" s="99"/>
      <c r="B135" s="92"/>
      <c r="C135" s="92"/>
      <c r="D135" s="92"/>
      <c r="E135" s="92"/>
      <c r="F135" s="92"/>
      <c r="G135" s="92"/>
      <c r="H135" s="92"/>
      <c r="I135" s="92"/>
      <c r="J135" s="92"/>
    </row>
    <row r="136" spans="1:10" ht="14.25">
      <c r="A136" s="99"/>
      <c r="B136" s="92"/>
      <c r="C136" s="92"/>
      <c r="D136" s="92"/>
      <c r="E136" s="92"/>
      <c r="F136" s="92"/>
      <c r="G136" s="92"/>
      <c r="H136" s="92"/>
      <c r="I136" s="92"/>
      <c r="J136" s="92"/>
    </row>
    <row r="137" spans="1:10" ht="14.25">
      <c r="A137" s="100"/>
      <c r="B137" s="101"/>
      <c r="C137" s="101"/>
      <c r="D137" s="101"/>
      <c r="E137" s="92"/>
      <c r="F137" s="92"/>
      <c r="G137" s="92"/>
      <c r="H137" s="92"/>
      <c r="I137" s="92"/>
      <c r="J137" s="92"/>
    </row>
    <row r="138" spans="1:10" ht="15">
      <c r="A138" s="102"/>
      <c r="B138" s="101"/>
      <c r="C138" s="101"/>
      <c r="D138" s="101"/>
      <c r="E138" s="92"/>
      <c r="F138" s="92"/>
      <c r="G138" s="92"/>
      <c r="H138" s="92"/>
      <c r="I138" s="92"/>
      <c r="J138" s="92"/>
    </row>
    <row r="139" spans="1:10" ht="14.25">
      <c r="A139" s="100"/>
      <c r="B139" s="101"/>
      <c r="C139" s="101"/>
      <c r="D139" s="101"/>
      <c r="E139" s="92"/>
      <c r="F139" s="92"/>
      <c r="G139" s="92"/>
      <c r="H139" s="92"/>
      <c r="I139" s="92"/>
      <c r="J139" s="92"/>
    </row>
    <row r="140" spans="1:10" ht="14.25">
      <c r="A140" s="100"/>
      <c r="B140" s="101"/>
      <c r="C140" s="101"/>
      <c r="D140" s="101"/>
      <c r="E140" s="92"/>
      <c r="F140" s="92"/>
      <c r="G140" s="92"/>
      <c r="H140" s="92"/>
      <c r="I140" s="92"/>
      <c r="J140" s="92"/>
    </row>
    <row r="141" spans="1:10" ht="14.25">
      <c r="A141" s="103"/>
      <c r="B141" s="101"/>
      <c r="C141" s="101"/>
      <c r="D141" s="101"/>
      <c r="E141" s="92"/>
      <c r="F141" s="92"/>
      <c r="G141" s="92"/>
      <c r="H141" s="92"/>
      <c r="I141" s="92"/>
      <c r="J141" s="92"/>
    </row>
    <row r="142" spans="1:10" ht="14.25">
      <c r="A142" s="103"/>
      <c r="B142" s="101"/>
      <c r="C142" s="101"/>
      <c r="D142" s="101"/>
      <c r="E142" s="92"/>
      <c r="F142" s="92"/>
      <c r="G142" s="92"/>
      <c r="H142" s="92"/>
      <c r="I142" s="92"/>
      <c r="J142" s="92"/>
    </row>
    <row r="143" spans="1:10" ht="14.25">
      <c r="A143" s="103"/>
      <c r="B143" s="101"/>
      <c r="C143" s="101"/>
      <c r="D143" s="101"/>
      <c r="E143" s="92"/>
      <c r="F143" s="92"/>
      <c r="G143" s="92"/>
      <c r="H143" s="92"/>
      <c r="I143" s="92"/>
      <c r="J143" s="92"/>
    </row>
    <row r="144" spans="1:10" ht="14.25">
      <c r="A144" s="103"/>
      <c r="B144" s="101"/>
      <c r="C144" s="101"/>
      <c r="D144" s="101"/>
      <c r="E144" s="92"/>
      <c r="F144" s="92"/>
      <c r="G144" s="92"/>
      <c r="H144" s="92"/>
      <c r="I144" s="92"/>
      <c r="J144" s="92"/>
    </row>
    <row r="145" spans="1:10" ht="14.25">
      <c r="A145" s="103"/>
      <c r="B145" s="101"/>
      <c r="C145" s="101"/>
      <c r="D145" s="101"/>
      <c r="E145" s="92"/>
      <c r="F145" s="92"/>
      <c r="G145" s="92"/>
      <c r="H145" s="92"/>
      <c r="I145" s="92"/>
      <c r="J145" s="92"/>
    </row>
    <row r="146" spans="1:10" ht="14.25">
      <c r="A146" s="103"/>
      <c r="B146" s="101"/>
      <c r="C146" s="101"/>
      <c r="D146" s="101"/>
      <c r="E146" s="92"/>
      <c r="F146" s="92"/>
      <c r="G146" s="92"/>
      <c r="H146" s="92"/>
      <c r="I146" s="92"/>
      <c r="J146" s="92"/>
    </row>
    <row r="147" spans="1:10" ht="14.25">
      <c r="A147" s="103"/>
      <c r="B147" s="101"/>
      <c r="C147" s="101"/>
      <c r="D147" s="101"/>
      <c r="E147" s="92"/>
      <c r="F147" s="92"/>
      <c r="G147" s="92"/>
      <c r="H147" s="92"/>
      <c r="I147" s="92"/>
      <c r="J147" s="92"/>
    </row>
    <row r="148" spans="1:10" ht="14.25">
      <c r="A148" s="103"/>
      <c r="B148" s="101"/>
      <c r="C148" s="101"/>
      <c r="D148" s="101"/>
      <c r="E148" s="92"/>
      <c r="F148" s="92"/>
      <c r="G148" s="92"/>
      <c r="H148" s="92"/>
      <c r="I148" s="92"/>
      <c r="J148" s="92"/>
    </row>
    <row r="149" spans="1:10" ht="14.25">
      <c r="A149" s="103"/>
      <c r="B149" s="101"/>
      <c r="C149" s="101"/>
      <c r="D149" s="101"/>
      <c r="E149" s="92"/>
      <c r="F149" s="92"/>
      <c r="G149" s="92"/>
      <c r="H149" s="92"/>
      <c r="I149" s="92"/>
      <c r="J149" s="92"/>
    </row>
    <row r="150" spans="1:10" ht="14.25">
      <c r="A150" s="103"/>
      <c r="B150" s="101"/>
      <c r="C150" s="101"/>
      <c r="D150" s="101"/>
      <c r="E150" s="92"/>
      <c r="F150" s="92"/>
      <c r="G150" s="92"/>
      <c r="H150" s="92"/>
      <c r="I150" s="92"/>
      <c r="J150" s="92"/>
    </row>
    <row r="151" spans="1:10" ht="14.25">
      <c r="A151" s="104"/>
      <c r="B151" s="92"/>
      <c r="C151" s="92"/>
      <c r="D151" s="92"/>
      <c r="E151" s="92"/>
      <c r="F151" s="92"/>
      <c r="G151" s="92"/>
      <c r="H151" s="92"/>
      <c r="I151" s="92"/>
      <c r="J151" s="92"/>
    </row>
    <row r="152" spans="1:10" ht="14.25">
      <c r="A152" s="104"/>
      <c r="B152" s="92"/>
      <c r="C152" s="92"/>
      <c r="D152" s="92"/>
      <c r="E152" s="92"/>
      <c r="F152" s="92"/>
      <c r="G152" s="92"/>
      <c r="H152" s="92"/>
      <c r="I152" s="92"/>
      <c r="J152" s="92"/>
    </row>
    <row r="153" spans="1:10" ht="14.25">
      <c r="A153" s="104"/>
      <c r="B153" s="92"/>
      <c r="C153" s="92"/>
      <c r="D153" s="92"/>
      <c r="E153" s="92"/>
      <c r="F153" s="92"/>
      <c r="G153" s="92"/>
      <c r="H153" s="92"/>
      <c r="I153" s="92"/>
      <c r="J153" s="92"/>
    </row>
    <row r="154" spans="1:10" ht="14.25">
      <c r="A154" s="104"/>
      <c r="B154" s="92"/>
      <c r="C154" s="92"/>
      <c r="D154" s="92"/>
      <c r="E154" s="92"/>
      <c r="F154" s="92"/>
      <c r="G154" s="92"/>
      <c r="H154" s="92"/>
      <c r="I154" s="92"/>
      <c r="J154" s="92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="70" zoomScaleNormal="70" workbookViewId="0" topLeftCell="A1">
      <pane xSplit="5" ySplit="3" topLeftCell="AC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I6" sqref="AI6"/>
    </sheetView>
  </sheetViews>
  <sheetFormatPr defaultColWidth="9.00390625" defaultRowHeight="13.5"/>
  <cols>
    <col min="1" max="2" width="10.625" style="0" customWidth="1"/>
    <col min="3" max="4" width="10.625" style="34" customWidth="1"/>
    <col min="5" max="5" width="15.00390625" style="0" customWidth="1"/>
    <col min="6" max="7" width="9.125" style="0" customWidth="1"/>
    <col min="8" max="9" width="10.00390625" style="57" bestFit="1" customWidth="1"/>
    <col min="10" max="10" width="10.00390625" style="57" customWidth="1"/>
    <col min="11" max="14" width="11.00390625" style="57" bestFit="1" customWidth="1"/>
    <col min="15" max="32" width="11.00390625" style="57" customWidth="1"/>
    <col min="33" max="34" width="10.00390625" style="57" customWidth="1"/>
    <col min="35" max="35" width="9.125" style="57" customWidth="1"/>
    <col min="36" max="36" width="9.125" style="0" customWidth="1"/>
    <col min="37" max="37" width="9.75390625" style="0" customWidth="1"/>
    <col min="39" max="39" width="10.25390625" style="0" customWidth="1"/>
    <col min="40" max="40" width="11.25390625" style="0" customWidth="1"/>
    <col min="41" max="41" width="9.25390625" style="0" customWidth="1"/>
    <col min="42" max="42" width="11.25390625" style="0" customWidth="1"/>
    <col min="43" max="43" width="11.25390625" style="0" bestFit="1" customWidth="1"/>
  </cols>
  <sheetData>
    <row r="1" spans="1:43" ht="13.5">
      <c r="A1" s="206" t="s">
        <v>521</v>
      </c>
      <c r="B1" s="207" t="s">
        <v>522</v>
      </c>
      <c r="C1" s="208" t="s">
        <v>383</v>
      </c>
      <c r="D1" s="208">
        <v>2006</v>
      </c>
      <c r="E1" s="208" t="s">
        <v>41</v>
      </c>
      <c r="F1" s="208" t="s">
        <v>253</v>
      </c>
      <c r="G1" s="208" t="s">
        <v>254</v>
      </c>
      <c r="H1" s="209">
        <v>39179</v>
      </c>
      <c r="I1" s="209">
        <v>39180</v>
      </c>
      <c r="J1" s="209">
        <v>39186</v>
      </c>
      <c r="K1" s="209">
        <v>39194</v>
      </c>
      <c r="L1" s="209">
        <v>39206</v>
      </c>
      <c r="M1" s="209">
        <v>39214</v>
      </c>
      <c r="N1" s="209">
        <v>39228</v>
      </c>
      <c r="O1" s="234">
        <v>39249</v>
      </c>
      <c r="P1" s="234">
        <v>39264</v>
      </c>
      <c r="Q1" s="234">
        <v>39271</v>
      </c>
      <c r="R1" s="234">
        <v>39277</v>
      </c>
      <c r="S1" s="234">
        <v>39292</v>
      </c>
      <c r="T1" s="234">
        <v>39293</v>
      </c>
      <c r="U1" s="234">
        <v>39297</v>
      </c>
      <c r="V1" s="234">
        <v>39326</v>
      </c>
      <c r="W1" s="234">
        <v>39333</v>
      </c>
      <c r="X1" s="234">
        <v>39341</v>
      </c>
      <c r="Y1" s="234">
        <v>39354</v>
      </c>
      <c r="Z1" s="234">
        <v>39362</v>
      </c>
      <c r="AA1" s="234">
        <v>39368</v>
      </c>
      <c r="AB1" s="234">
        <v>39383</v>
      </c>
      <c r="AC1" s="234">
        <v>39396</v>
      </c>
      <c r="AD1" s="234">
        <v>39403</v>
      </c>
      <c r="AE1" s="234">
        <v>39409</v>
      </c>
      <c r="AF1" s="234">
        <v>39418</v>
      </c>
      <c r="AG1" s="234"/>
      <c r="AH1" s="170"/>
      <c r="AI1" s="170"/>
      <c r="AJ1" s="171"/>
      <c r="AK1" s="16" t="s">
        <v>544</v>
      </c>
      <c r="AL1" s="16" t="s">
        <v>548</v>
      </c>
      <c r="AM1" s="18" t="s">
        <v>62</v>
      </c>
      <c r="AN1" s="18" t="s">
        <v>547</v>
      </c>
      <c r="AO1" s="20" t="s">
        <v>64</v>
      </c>
      <c r="AP1" s="20" t="s">
        <v>65</v>
      </c>
      <c r="AQ1" t="s">
        <v>399</v>
      </c>
    </row>
    <row r="2" spans="3:42" ht="13.5">
      <c r="C2" s="35"/>
      <c r="D2" s="35"/>
      <c r="H2" s="6" t="s">
        <v>45</v>
      </c>
      <c r="I2" s="6" t="s">
        <v>48</v>
      </c>
      <c r="J2" s="6" t="s">
        <v>45</v>
      </c>
      <c r="K2" s="6" t="s">
        <v>48</v>
      </c>
      <c r="L2" s="6" t="s">
        <v>45</v>
      </c>
      <c r="M2" s="6" t="s">
        <v>45</v>
      </c>
      <c r="N2" s="6" t="s">
        <v>48</v>
      </c>
      <c r="O2" s="6" t="s">
        <v>45</v>
      </c>
      <c r="P2" s="6" t="s">
        <v>48</v>
      </c>
      <c r="Q2" s="6" t="s">
        <v>48</v>
      </c>
      <c r="R2" s="6" t="s">
        <v>48</v>
      </c>
      <c r="S2" s="6" t="s">
        <v>45</v>
      </c>
      <c r="T2" s="6" t="s">
        <v>48</v>
      </c>
      <c r="U2" s="6" t="s">
        <v>45</v>
      </c>
      <c r="V2" s="6" t="s">
        <v>45</v>
      </c>
      <c r="W2" s="6" t="s">
        <v>45</v>
      </c>
      <c r="X2" s="6" t="s">
        <v>48</v>
      </c>
      <c r="Y2" s="6" t="s">
        <v>45</v>
      </c>
      <c r="Z2" s="6" t="s">
        <v>48</v>
      </c>
      <c r="AA2" s="6" t="s">
        <v>45</v>
      </c>
      <c r="AB2" s="6" t="s">
        <v>48</v>
      </c>
      <c r="AC2" s="6" t="s">
        <v>45</v>
      </c>
      <c r="AD2" s="6" t="s">
        <v>45</v>
      </c>
      <c r="AE2" s="6" t="s">
        <v>48</v>
      </c>
      <c r="AF2" s="6" t="s">
        <v>45</v>
      </c>
      <c r="AG2" s="6"/>
      <c r="AH2" s="6"/>
      <c r="AI2" s="6"/>
      <c r="AJ2" s="6"/>
      <c r="AK2" s="244">
        <f>SUM(AK4:AK36)/AL86</f>
        <v>10.52</v>
      </c>
      <c r="AL2" s="64">
        <f>AVERAGE(AL4:AL36)</f>
        <v>0.34386724386724365</v>
      </c>
      <c r="AM2" s="242">
        <f>SUM(AM4:AM36)/AN86</f>
        <v>8.571428571428571</v>
      </c>
      <c r="AN2" s="65">
        <f>AVERAGE(AN4:AN36)</f>
        <v>0.28922558922558905</v>
      </c>
      <c r="AO2" s="243">
        <f>SUM(AO4:AO36)/AP86</f>
        <v>13</v>
      </c>
      <c r="AP2" s="63">
        <f>AVERAGE(AP4:AP36)</f>
        <v>0.40344352617079904</v>
      </c>
    </row>
    <row r="3" spans="3:42" ht="13.5">
      <c r="C3" s="35"/>
      <c r="D3" s="35"/>
      <c r="E3" t="s">
        <v>504</v>
      </c>
      <c r="H3" s="8">
        <f aca="true" t="shared" si="0" ref="H3:AF3">COUNTIF(H4:H84,"○")+COUNTIF(H4:H84,"◎")</f>
        <v>9</v>
      </c>
      <c r="I3" s="8">
        <f t="shared" si="0"/>
        <v>13</v>
      </c>
      <c r="J3" s="8">
        <f t="shared" si="0"/>
        <v>11</v>
      </c>
      <c r="K3" s="8">
        <f t="shared" si="0"/>
        <v>14</v>
      </c>
      <c r="L3" s="8">
        <f t="shared" si="0"/>
        <v>6</v>
      </c>
      <c r="M3" s="8">
        <f t="shared" si="0"/>
        <v>7</v>
      </c>
      <c r="N3" s="8">
        <f t="shared" si="0"/>
        <v>23</v>
      </c>
      <c r="O3" s="8">
        <f t="shared" si="0"/>
        <v>12</v>
      </c>
      <c r="P3" s="8">
        <f t="shared" si="0"/>
        <v>13</v>
      </c>
      <c r="Q3" s="8">
        <f t="shared" si="0"/>
        <v>14</v>
      </c>
      <c r="R3" s="8">
        <f t="shared" si="0"/>
        <v>16</v>
      </c>
      <c r="S3" s="8">
        <f t="shared" si="0"/>
        <v>9</v>
      </c>
      <c r="T3" s="8">
        <f t="shared" si="0"/>
        <v>13</v>
      </c>
      <c r="U3" s="8">
        <f t="shared" si="0"/>
        <v>8</v>
      </c>
      <c r="V3" s="8">
        <f t="shared" si="0"/>
        <v>10</v>
      </c>
      <c r="W3" s="8">
        <f t="shared" si="0"/>
        <v>15</v>
      </c>
      <c r="X3" s="8">
        <f t="shared" si="0"/>
        <v>13</v>
      </c>
      <c r="Y3" s="8">
        <f t="shared" si="0"/>
        <v>6</v>
      </c>
      <c r="Z3" s="8">
        <f t="shared" si="0"/>
        <v>10</v>
      </c>
      <c r="AA3" s="8">
        <f t="shared" si="0"/>
        <v>10</v>
      </c>
      <c r="AB3" s="8">
        <f t="shared" si="0"/>
        <v>12</v>
      </c>
      <c r="AC3" s="8">
        <f t="shared" si="0"/>
        <v>7</v>
      </c>
      <c r="AD3" s="8">
        <f t="shared" si="0"/>
        <v>6</v>
      </c>
      <c r="AE3" s="8">
        <f t="shared" si="0"/>
        <v>16</v>
      </c>
      <c r="AF3" s="8">
        <f t="shared" si="0"/>
        <v>7</v>
      </c>
      <c r="AG3" s="8"/>
      <c r="AH3" s="8"/>
      <c r="AI3" s="8"/>
      <c r="AJ3" s="8"/>
      <c r="AK3" s="16"/>
      <c r="AL3" s="67"/>
      <c r="AM3" s="18"/>
      <c r="AN3" s="14"/>
      <c r="AO3" s="20"/>
      <c r="AP3" s="14"/>
    </row>
    <row r="4" spans="1:43" ht="13.5">
      <c r="A4" s="211">
        <v>16</v>
      </c>
      <c r="B4" s="212" t="s">
        <v>523</v>
      </c>
      <c r="C4" s="213">
        <v>16</v>
      </c>
      <c r="D4" s="213">
        <v>16</v>
      </c>
      <c r="E4" s="214" t="s">
        <v>524</v>
      </c>
      <c r="F4" s="215" t="s">
        <v>375</v>
      </c>
      <c r="G4" s="215"/>
      <c r="H4" s="216" t="s">
        <v>410</v>
      </c>
      <c r="I4" s="216" t="s">
        <v>252</v>
      </c>
      <c r="J4" s="217" t="s">
        <v>210</v>
      </c>
      <c r="K4" s="216" t="s">
        <v>252</v>
      </c>
      <c r="L4" s="217" t="s">
        <v>210</v>
      </c>
      <c r="M4" s="216" t="s">
        <v>204</v>
      </c>
      <c r="N4" s="216" t="s">
        <v>252</v>
      </c>
      <c r="O4" s="216" t="s">
        <v>204</v>
      </c>
      <c r="P4" s="216" t="s">
        <v>252</v>
      </c>
      <c r="Q4" s="216" t="s">
        <v>252</v>
      </c>
      <c r="R4" s="216" t="s">
        <v>252</v>
      </c>
      <c r="S4" s="217" t="s">
        <v>210</v>
      </c>
      <c r="T4" s="216" t="s">
        <v>252</v>
      </c>
      <c r="U4" s="216" t="s">
        <v>204</v>
      </c>
      <c r="V4" s="216" t="s">
        <v>204</v>
      </c>
      <c r="W4" s="216" t="s">
        <v>204</v>
      </c>
      <c r="X4" s="216" t="s">
        <v>252</v>
      </c>
      <c r="Y4" s="217" t="s">
        <v>210</v>
      </c>
      <c r="Z4" s="216" t="s">
        <v>252</v>
      </c>
      <c r="AA4" s="217" t="s">
        <v>210</v>
      </c>
      <c r="AB4" s="216" t="s">
        <v>252</v>
      </c>
      <c r="AC4" s="217" t="s">
        <v>1</v>
      </c>
      <c r="AD4" s="217" t="s">
        <v>1</v>
      </c>
      <c r="AE4" s="217" t="s">
        <v>210</v>
      </c>
      <c r="AF4" s="217" t="s">
        <v>1</v>
      </c>
      <c r="AG4" s="236"/>
      <c r="AH4" s="7"/>
      <c r="AI4" s="8"/>
      <c r="AJ4" s="3"/>
      <c r="AK4" s="16">
        <f aca="true" t="shared" si="1" ref="AK4:AK15">AM4+AO4</f>
        <v>16</v>
      </c>
      <c r="AL4" s="205">
        <f aca="true" t="shared" si="2" ref="AL4:AL14">AK4/COUNTA(H4:AJ4)</f>
        <v>0.64</v>
      </c>
      <c r="AM4" s="18">
        <f aca="true" t="shared" si="3" ref="AM4:AM15">COUNTIF(H4:AJ4,"○")</f>
        <v>6</v>
      </c>
      <c r="AN4" s="19">
        <f aca="true" t="shared" si="4" ref="AN4:AN15">AM4/COUNTIF($H$2:$AJ$2,"練習")</f>
        <v>0.42857142857142855</v>
      </c>
      <c r="AO4" s="20">
        <f aca="true" t="shared" si="5" ref="AO4:AO15">COUNTIF(H4:AJ4,"◎")</f>
        <v>10</v>
      </c>
      <c r="AP4" s="21">
        <f aca="true" t="shared" si="6" ref="AP4:AP15">AO4/(COUNTIF($H$2:$AJ$2,"試合")+COUNTIF($H$2:$AJ$2,"大会"))</f>
        <v>0.9090909090909091</v>
      </c>
      <c r="AQ4">
        <f aca="true" t="shared" si="7" ref="AQ4:AQ36">RANK(AL4,$AL$4:$AL$84,0)</f>
        <v>3</v>
      </c>
    </row>
    <row r="5" spans="1:43" ht="13.5">
      <c r="A5" s="218">
        <v>30</v>
      </c>
      <c r="B5" s="219">
        <v>30</v>
      </c>
      <c r="C5" s="213">
        <v>3</v>
      </c>
      <c r="D5" s="213">
        <v>8</v>
      </c>
      <c r="E5" s="214" t="s">
        <v>525</v>
      </c>
      <c r="F5" s="215" t="s">
        <v>375</v>
      </c>
      <c r="G5" s="215"/>
      <c r="H5" s="217" t="s">
        <v>210</v>
      </c>
      <c r="I5" s="216" t="s">
        <v>252</v>
      </c>
      <c r="J5" s="216" t="s">
        <v>410</v>
      </c>
      <c r="K5" s="216" t="s">
        <v>252</v>
      </c>
      <c r="L5" s="216" t="s">
        <v>204</v>
      </c>
      <c r="M5" s="216" t="s">
        <v>204</v>
      </c>
      <c r="N5" s="216" t="s">
        <v>252</v>
      </c>
      <c r="O5" s="216" t="s">
        <v>204</v>
      </c>
      <c r="P5" s="217" t="s">
        <v>1</v>
      </c>
      <c r="Q5" s="216" t="s">
        <v>252</v>
      </c>
      <c r="R5" s="217" t="s">
        <v>210</v>
      </c>
      <c r="S5" s="216" t="s">
        <v>204</v>
      </c>
      <c r="T5" s="216" t="s">
        <v>252</v>
      </c>
      <c r="U5" s="216" t="s">
        <v>204</v>
      </c>
      <c r="V5" s="216" t="s">
        <v>204</v>
      </c>
      <c r="W5" s="216" t="s">
        <v>204</v>
      </c>
      <c r="X5" s="216" t="s">
        <v>252</v>
      </c>
      <c r="Y5" s="216" t="s">
        <v>204</v>
      </c>
      <c r="Z5" s="216" t="s">
        <v>252</v>
      </c>
      <c r="AA5" s="217" t="s">
        <v>210</v>
      </c>
      <c r="AB5" s="217" t="s">
        <v>210</v>
      </c>
      <c r="AC5" s="216" t="s">
        <v>204</v>
      </c>
      <c r="AD5" s="216" t="s">
        <v>204</v>
      </c>
      <c r="AE5" s="216" t="s">
        <v>252</v>
      </c>
      <c r="AF5" s="216" t="s">
        <v>204</v>
      </c>
      <c r="AG5" s="235"/>
      <c r="AH5" s="7"/>
      <c r="AI5" s="7"/>
      <c r="AJ5" s="3"/>
      <c r="AK5" s="16">
        <f t="shared" si="1"/>
        <v>20</v>
      </c>
      <c r="AL5" s="205">
        <f t="shared" si="2"/>
        <v>0.8</v>
      </c>
      <c r="AM5" s="18">
        <f t="shared" si="3"/>
        <v>12</v>
      </c>
      <c r="AN5" s="19">
        <f t="shared" si="4"/>
        <v>0.8571428571428571</v>
      </c>
      <c r="AO5" s="20">
        <f t="shared" si="5"/>
        <v>8</v>
      </c>
      <c r="AP5" s="21">
        <f t="shared" si="6"/>
        <v>0.7272727272727273</v>
      </c>
      <c r="AQ5">
        <f t="shared" si="7"/>
        <v>1</v>
      </c>
    </row>
    <row r="6" spans="1:43" ht="13.5">
      <c r="A6" s="211">
        <v>22</v>
      </c>
      <c r="B6" s="212" t="s">
        <v>411</v>
      </c>
      <c r="C6" s="213">
        <v>22</v>
      </c>
      <c r="D6" s="213">
        <v>2</v>
      </c>
      <c r="E6" s="214" t="s">
        <v>426</v>
      </c>
      <c r="F6" s="221" t="s">
        <v>374</v>
      </c>
      <c r="G6" s="215"/>
      <c r="H6" s="217" t="s">
        <v>210</v>
      </c>
      <c r="I6" s="217" t="s">
        <v>210</v>
      </c>
      <c r="J6" s="216" t="s">
        <v>410</v>
      </c>
      <c r="K6" s="216" t="s">
        <v>252</v>
      </c>
      <c r="L6" s="217" t="s">
        <v>210</v>
      </c>
      <c r="M6" s="216" t="s">
        <v>204</v>
      </c>
      <c r="N6" s="216" t="s">
        <v>252</v>
      </c>
      <c r="O6" s="216" t="s">
        <v>204</v>
      </c>
      <c r="P6" s="216" t="s">
        <v>252</v>
      </c>
      <c r="Q6" s="216" t="s">
        <v>252</v>
      </c>
      <c r="R6" s="216" t="s">
        <v>252</v>
      </c>
      <c r="S6" s="216" t="s">
        <v>204</v>
      </c>
      <c r="T6" s="216" t="s">
        <v>252</v>
      </c>
      <c r="U6" s="216" t="s">
        <v>204</v>
      </c>
      <c r="V6" s="217" t="s">
        <v>210</v>
      </c>
      <c r="W6" s="216" t="s">
        <v>204</v>
      </c>
      <c r="X6" s="217" t="s">
        <v>210</v>
      </c>
      <c r="Y6" s="217" t="s">
        <v>210</v>
      </c>
      <c r="Z6" s="216" t="s">
        <v>252</v>
      </c>
      <c r="AA6" s="216" t="s">
        <v>204</v>
      </c>
      <c r="AB6" s="217" t="s">
        <v>210</v>
      </c>
      <c r="AC6" s="216" t="s">
        <v>204</v>
      </c>
      <c r="AD6" s="217" t="s">
        <v>1</v>
      </c>
      <c r="AE6" s="216" t="s">
        <v>252</v>
      </c>
      <c r="AF6" s="217" t="s">
        <v>1</v>
      </c>
      <c r="AG6" s="236"/>
      <c r="AH6" s="7"/>
      <c r="AI6" s="7"/>
      <c r="AJ6" s="3"/>
      <c r="AK6" s="16">
        <f>AM6+AO6</f>
        <v>16</v>
      </c>
      <c r="AL6" s="205">
        <f>AK6/COUNTA(H6:AJ6)</f>
        <v>0.64</v>
      </c>
      <c r="AM6" s="18">
        <f t="shared" si="3"/>
        <v>8</v>
      </c>
      <c r="AN6" s="19">
        <f t="shared" si="4"/>
        <v>0.5714285714285714</v>
      </c>
      <c r="AO6" s="20">
        <f t="shared" si="5"/>
        <v>8</v>
      </c>
      <c r="AP6" s="21">
        <f t="shared" si="6"/>
        <v>0.7272727272727273</v>
      </c>
      <c r="AQ6">
        <f t="shared" si="7"/>
        <v>3</v>
      </c>
    </row>
    <row r="7" spans="3:43" ht="13.5">
      <c r="C7" s="177" t="s">
        <v>464</v>
      </c>
      <c r="D7" s="177"/>
      <c r="E7" s="13" t="s">
        <v>465</v>
      </c>
      <c r="F7" s="6" t="s">
        <v>374</v>
      </c>
      <c r="G7" s="3"/>
      <c r="H7" s="216" t="s">
        <v>410</v>
      </c>
      <c r="I7" s="216" t="s">
        <v>252</v>
      </c>
      <c r="J7" s="216" t="s">
        <v>410</v>
      </c>
      <c r="K7" s="216" t="s">
        <v>252</v>
      </c>
      <c r="L7" s="217" t="s">
        <v>210</v>
      </c>
      <c r="M7" s="216" t="s">
        <v>204</v>
      </c>
      <c r="N7" s="216" t="s">
        <v>252</v>
      </c>
      <c r="O7" s="217" t="s">
        <v>210</v>
      </c>
      <c r="P7" s="217" t="s">
        <v>210</v>
      </c>
      <c r="Q7" s="216" t="s">
        <v>252</v>
      </c>
      <c r="R7" s="216" t="s">
        <v>252</v>
      </c>
      <c r="S7" s="217" t="s">
        <v>210</v>
      </c>
      <c r="T7" s="216" t="s">
        <v>252</v>
      </c>
      <c r="U7" s="217" t="s">
        <v>210</v>
      </c>
      <c r="V7" s="217" t="s">
        <v>210</v>
      </c>
      <c r="W7" s="216" t="s">
        <v>204</v>
      </c>
      <c r="X7" s="217" t="s">
        <v>210</v>
      </c>
      <c r="Y7" s="217" t="s">
        <v>1</v>
      </c>
      <c r="Z7" s="216" t="s">
        <v>252</v>
      </c>
      <c r="AA7" s="216" t="s">
        <v>204</v>
      </c>
      <c r="AB7" s="216" t="s">
        <v>252</v>
      </c>
      <c r="AC7" s="217" t="s">
        <v>1</v>
      </c>
      <c r="AD7" s="217" t="s">
        <v>1</v>
      </c>
      <c r="AE7" s="217" t="s">
        <v>210</v>
      </c>
      <c r="AF7" s="216" t="s">
        <v>204</v>
      </c>
      <c r="AG7" s="8"/>
      <c r="AH7" s="8"/>
      <c r="AI7" s="8"/>
      <c r="AJ7" s="8"/>
      <c r="AK7" s="16">
        <f>AM7+AO7</f>
        <v>14</v>
      </c>
      <c r="AL7" s="17">
        <f>AK7/COUNTA(H7:AJ7)</f>
        <v>0.56</v>
      </c>
      <c r="AM7" s="18">
        <f t="shared" si="3"/>
        <v>6</v>
      </c>
      <c r="AN7" s="19">
        <f t="shared" si="4"/>
        <v>0.42857142857142855</v>
      </c>
      <c r="AO7" s="20">
        <f t="shared" si="5"/>
        <v>8</v>
      </c>
      <c r="AP7" s="21">
        <f t="shared" si="6"/>
        <v>0.7272727272727273</v>
      </c>
      <c r="AQ7">
        <f t="shared" si="7"/>
        <v>7</v>
      </c>
    </row>
    <row r="8" spans="1:43" ht="13.5">
      <c r="A8" s="211">
        <v>19</v>
      </c>
      <c r="B8" s="212">
        <v>19</v>
      </c>
      <c r="C8" s="213">
        <v>19</v>
      </c>
      <c r="D8" s="213">
        <v>19</v>
      </c>
      <c r="E8" s="214" t="s">
        <v>436</v>
      </c>
      <c r="F8" s="215" t="s">
        <v>375</v>
      </c>
      <c r="G8" s="215"/>
      <c r="H8" s="217" t="s">
        <v>210</v>
      </c>
      <c r="I8" s="217" t="s">
        <v>210</v>
      </c>
      <c r="J8" s="216" t="s">
        <v>410</v>
      </c>
      <c r="K8" s="216" t="s">
        <v>252</v>
      </c>
      <c r="L8" s="216" t="s">
        <v>204</v>
      </c>
      <c r="M8" s="217" t="s">
        <v>210</v>
      </c>
      <c r="N8" s="216" t="s">
        <v>252</v>
      </c>
      <c r="O8" s="217" t="s">
        <v>210</v>
      </c>
      <c r="P8" s="216" t="s">
        <v>252</v>
      </c>
      <c r="Q8" s="216" t="s">
        <v>252</v>
      </c>
      <c r="R8" s="216" t="s">
        <v>252</v>
      </c>
      <c r="S8" s="216" t="s">
        <v>204</v>
      </c>
      <c r="T8" s="217" t="s">
        <v>210</v>
      </c>
      <c r="U8" s="216" t="s">
        <v>204</v>
      </c>
      <c r="V8" s="217" t="s">
        <v>210</v>
      </c>
      <c r="W8" s="216" t="s">
        <v>204</v>
      </c>
      <c r="X8" s="217" t="s">
        <v>210</v>
      </c>
      <c r="Y8" s="217" t="s">
        <v>210</v>
      </c>
      <c r="Z8" s="216" t="s">
        <v>252</v>
      </c>
      <c r="AA8" s="217" t="s">
        <v>210</v>
      </c>
      <c r="AB8" s="216" t="s">
        <v>252</v>
      </c>
      <c r="AC8" s="216" t="s">
        <v>204</v>
      </c>
      <c r="AD8" s="217" t="s">
        <v>1</v>
      </c>
      <c r="AE8" s="216" t="s">
        <v>252</v>
      </c>
      <c r="AF8" s="216" t="s">
        <v>204</v>
      </c>
      <c r="AG8" s="236"/>
      <c r="AH8" s="8"/>
      <c r="AI8" s="7"/>
      <c r="AJ8" s="3"/>
      <c r="AK8" s="16">
        <f>AM8+AO8</f>
        <v>15</v>
      </c>
      <c r="AL8" s="205">
        <f>AK8/COUNTA(H8:AJ8)</f>
        <v>0.6</v>
      </c>
      <c r="AM8" s="18">
        <f t="shared" si="3"/>
        <v>7</v>
      </c>
      <c r="AN8" s="19">
        <f t="shared" si="4"/>
        <v>0.5</v>
      </c>
      <c r="AO8" s="20">
        <f t="shared" si="5"/>
        <v>8</v>
      </c>
      <c r="AP8" s="21">
        <f t="shared" si="6"/>
        <v>0.7272727272727273</v>
      </c>
      <c r="AQ8">
        <f t="shared" si="7"/>
        <v>6</v>
      </c>
    </row>
    <row r="9" spans="1:43" ht="13.5">
      <c r="A9" s="211"/>
      <c r="B9" s="212"/>
      <c r="C9" s="213"/>
      <c r="D9" s="213">
        <v>20</v>
      </c>
      <c r="E9" s="214" t="s">
        <v>457</v>
      </c>
      <c r="F9" s="215" t="s">
        <v>375</v>
      </c>
      <c r="G9" s="215"/>
      <c r="H9" s="216" t="s">
        <v>410</v>
      </c>
      <c r="I9" s="216" t="s">
        <v>252</v>
      </c>
      <c r="J9" s="217" t="s">
        <v>210</v>
      </c>
      <c r="K9" s="217" t="s">
        <v>210</v>
      </c>
      <c r="L9" s="216" t="s">
        <v>204</v>
      </c>
      <c r="M9" s="217" t="s">
        <v>210</v>
      </c>
      <c r="N9" s="216" t="s">
        <v>252</v>
      </c>
      <c r="O9" s="217" t="s">
        <v>210</v>
      </c>
      <c r="P9" s="216" t="s">
        <v>252</v>
      </c>
      <c r="Q9" s="217" t="s">
        <v>210</v>
      </c>
      <c r="R9" s="216" t="s">
        <v>252</v>
      </c>
      <c r="S9" s="216" t="s">
        <v>204</v>
      </c>
      <c r="T9" s="216" t="s">
        <v>252</v>
      </c>
      <c r="U9" s="217" t="s">
        <v>210</v>
      </c>
      <c r="V9" s="216" t="s">
        <v>204</v>
      </c>
      <c r="W9" s="216" t="s">
        <v>204</v>
      </c>
      <c r="X9" s="217" t="s">
        <v>210</v>
      </c>
      <c r="Y9" s="217" t="s">
        <v>1</v>
      </c>
      <c r="Z9" s="217" t="s">
        <v>210</v>
      </c>
      <c r="AA9" s="217" t="s">
        <v>210</v>
      </c>
      <c r="AB9" s="217" t="s">
        <v>210</v>
      </c>
      <c r="AC9" s="217" t="s">
        <v>1</v>
      </c>
      <c r="AD9" s="217" t="s">
        <v>1</v>
      </c>
      <c r="AE9" s="217" t="s">
        <v>210</v>
      </c>
      <c r="AF9" s="217" t="s">
        <v>210</v>
      </c>
      <c r="AG9" s="235"/>
      <c r="AH9" s="7"/>
      <c r="AI9" s="8"/>
      <c r="AJ9" s="8"/>
      <c r="AK9" s="16">
        <f>AM9+AO9</f>
        <v>10</v>
      </c>
      <c r="AL9" s="205">
        <f>AK9/COUNTA(H9:AJ9)</f>
        <v>0.4</v>
      </c>
      <c r="AM9" s="18">
        <f t="shared" si="3"/>
        <v>5</v>
      </c>
      <c r="AN9" s="19">
        <f t="shared" si="4"/>
        <v>0.35714285714285715</v>
      </c>
      <c r="AO9" s="20">
        <f t="shared" si="5"/>
        <v>5</v>
      </c>
      <c r="AP9" s="21">
        <f t="shared" si="6"/>
        <v>0.45454545454545453</v>
      </c>
      <c r="AQ9">
        <f t="shared" si="7"/>
        <v>12</v>
      </c>
    </row>
    <row r="10" spans="1:43" ht="13.5">
      <c r="A10" s="218">
        <v>28</v>
      </c>
      <c r="B10" s="219">
        <v>28</v>
      </c>
      <c r="C10" s="213">
        <v>10</v>
      </c>
      <c r="D10" s="213">
        <v>9</v>
      </c>
      <c r="E10" s="214" t="s">
        <v>425</v>
      </c>
      <c r="F10" s="215" t="s">
        <v>375</v>
      </c>
      <c r="G10" s="215"/>
      <c r="H10" s="216" t="s">
        <v>410</v>
      </c>
      <c r="I10" s="216" t="s">
        <v>252</v>
      </c>
      <c r="J10" s="216" t="s">
        <v>410</v>
      </c>
      <c r="K10" s="216" t="s">
        <v>252</v>
      </c>
      <c r="L10" s="216" t="s">
        <v>204</v>
      </c>
      <c r="M10" s="217" t="s">
        <v>210</v>
      </c>
      <c r="N10" s="216" t="s">
        <v>252</v>
      </c>
      <c r="O10" s="217" t="s">
        <v>210</v>
      </c>
      <c r="P10" s="216" t="s">
        <v>252</v>
      </c>
      <c r="Q10" s="217" t="s">
        <v>210</v>
      </c>
      <c r="R10" s="216" t="s">
        <v>252</v>
      </c>
      <c r="S10" s="217" t="s">
        <v>210</v>
      </c>
      <c r="T10" s="217" t="s">
        <v>210</v>
      </c>
      <c r="U10" s="217" t="s">
        <v>210</v>
      </c>
      <c r="V10" s="216" t="s">
        <v>204</v>
      </c>
      <c r="W10" s="217" t="s">
        <v>210</v>
      </c>
      <c r="X10" s="217" t="s">
        <v>210</v>
      </c>
      <c r="Y10" s="217" t="s">
        <v>210</v>
      </c>
      <c r="Z10" s="216" t="s">
        <v>252</v>
      </c>
      <c r="AA10" s="217" t="s">
        <v>210</v>
      </c>
      <c r="AB10" s="217" t="s">
        <v>210</v>
      </c>
      <c r="AC10" s="217" t="s">
        <v>1</v>
      </c>
      <c r="AD10" s="217" t="s">
        <v>1</v>
      </c>
      <c r="AE10" s="217" t="s">
        <v>210</v>
      </c>
      <c r="AF10" s="217" t="s">
        <v>210</v>
      </c>
      <c r="AG10" s="236"/>
      <c r="AH10" s="7"/>
      <c r="AI10" s="7"/>
      <c r="AJ10" s="3"/>
      <c r="AK10" s="16">
        <f t="shared" si="1"/>
        <v>10</v>
      </c>
      <c r="AL10" s="205">
        <f t="shared" si="2"/>
        <v>0.4</v>
      </c>
      <c r="AM10" s="18">
        <f t="shared" si="3"/>
        <v>4</v>
      </c>
      <c r="AN10" s="19">
        <f t="shared" si="4"/>
        <v>0.2857142857142857</v>
      </c>
      <c r="AO10" s="20">
        <f t="shared" si="5"/>
        <v>6</v>
      </c>
      <c r="AP10" s="21">
        <f t="shared" si="6"/>
        <v>0.5454545454545454</v>
      </c>
      <c r="AQ10">
        <f t="shared" si="7"/>
        <v>12</v>
      </c>
    </row>
    <row r="11" spans="1:43" ht="13.5">
      <c r="A11" s="241" t="s">
        <v>411</v>
      </c>
      <c r="B11" s="213" t="s">
        <v>411</v>
      </c>
      <c r="C11" s="220">
        <v>2</v>
      </c>
      <c r="D11" s="220">
        <v>14</v>
      </c>
      <c r="E11" s="214" t="s">
        <v>428</v>
      </c>
      <c r="F11" s="221" t="s">
        <v>374</v>
      </c>
      <c r="G11" s="219"/>
      <c r="H11" s="217" t="s">
        <v>210</v>
      </c>
      <c r="I11" s="216" t="s">
        <v>252</v>
      </c>
      <c r="J11" s="217" t="s">
        <v>210</v>
      </c>
      <c r="K11" s="216" t="s">
        <v>252</v>
      </c>
      <c r="L11" s="217" t="s">
        <v>210</v>
      </c>
      <c r="M11" s="216" t="s">
        <v>204</v>
      </c>
      <c r="N11" s="216" t="s">
        <v>252</v>
      </c>
      <c r="O11" s="216" t="s">
        <v>204</v>
      </c>
      <c r="P11" s="217" t="s">
        <v>210</v>
      </c>
      <c r="Q11" s="216" t="s">
        <v>252</v>
      </c>
      <c r="R11" s="216" t="s">
        <v>252</v>
      </c>
      <c r="S11" s="217" t="s">
        <v>210</v>
      </c>
      <c r="T11" s="216" t="s">
        <v>252</v>
      </c>
      <c r="U11" s="217" t="s">
        <v>210</v>
      </c>
      <c r="V11" s="216" t="s">
        <v>204</v>
      </c>
      <c r="W11" s="217" t="s">
        <v>210</v>
      </c>
      <c r="X11" s="216" t="s">
        <v>252</v>
      </c>
      <c r="Y11" s="217" t="s">
        <v>210</v>
      </c>
      <c r="Z11" s="216" t="s">
        <v>252</v>
      </c>
      <c r="AA11" s="216" t="s">
        <v>204</v>
      </c>
      <c r="AB11" s="216" t="s">
        <v>252</v>
      </c>
      <c r="AC11" s="217" t="s">
        <v>1</v>
      </c>
      <c r="AD11" s="217" t="s">
        <v>1</v>
      </c>
      <c r="AE11" s="216" t="s">
        <v>252</v>
      </c>
      <c r="AF11" s="217" t="s">
        <v>210</v>
      </c>
      <c r="AG11" s="235"/>
      <c r="AH11" s="7"/>
      <c r="AI11" s="7"/>
      <c r="AJ11" s="3"/>
      <c r="AK11" s="16">
        <f>AM11+AO11</f>
        <v>14</v>
      </c>
      <c r="AL11" s="205">
        <f>AK11/COUNTA(H11:AJ11)</f>
        <v>0.56</v>
      </c>
      <c r="AM11" s="18">
        <f t="shared" si="3"/>
        <v>4</v>
      </c>
      <c r="AN11" s="19">
        <f t="shared" si="4"/>
        <v>0.2857142857142857</v>
      </c>
      <c r="AO11" s="20">
        <f t="shared" si="5"/>
        <v>10</v>
      </c>
      <c r="AP11" s="21">
        <f t="shared" si="6"/>
        <v>0.9090909090909091</v>
      </c>
      <c r="AQ11">
        <f t="shared" si="7"/>
        <v>7</v>
      </c>
    </row>
    <row r="12" spans="1:43" ht="13.5">
      <c r="A12" s="211" t="s">
        <v>411</v>
      </c>
      <c r="B12" s="212" t="s">
        <v>411</v>
      </c>
      <c r="C12" s="220"/>
      <c r="D12" s="220">
        <v>39</v>
      </c>
      <c r="E12" s="214" t="s">
        <v>418</v>
      </c>
      <c r="F12" s="215" t="s">
        <v>375</v>
      </c>
      <c r="G12" s="214"/>
      <c r="H12" s="217" t="s">
        <v>210</v>
      </c>
      <c r="I12" s="217" t="s">
        <v>210</v>
      </c>
      <c r="J12" s="217" t="s">
        <v>210</v>
      </c>
      <c r="K12" s="216" t="s">
        <v>252</v>
      </c>
      <c r="L12" s="217" t="s">
        <v>210</v>
      </c>
      <c r="M12" s="216" t="s">
        <v>204</v>
      </c>
      <c r="N12" s="216" t="s">
        <v>252</v>
      </c>
      <c r="O12" s="216" t="s">
        <v>204</v>
      </c>
      <c r="P12" s="216" t="s">
        <v>252</v>
      </c>
      <c r="Q12" s="216" t="s">
        <v>252</v>
      </c>
      <c r="R12" s="216" t="s">
        <v>252</v>
      </c>
      <c r="S12" s="216" t="s">
        <v>204</v>
      </c>
      <c r="T12" s="217" t="s">
        <v>210</v>
      </c>
      <c r="U12" s="217" t="s">
        <v>210</v>
      </c>
      <c r="V12" s="217" t="s">
        <v>210</v>
      </c>
      <c r="W12" s="216" t="s">
        <v>204</v>
      </c>
      <c r="X12" s="217" t="s">
        <v>210</v>
      </c>
      <c r="Y12" s="216" t="s">
        <v>204</v>
      </c>
      <c r="Z12" s="217" t="s">
        <v>210</v>
      </c>
      <c r="AA12" s="217" t="s">
        <v>210</v>
      </c>
      <c r="AB12" s="216" t="s">
        <v>252</v>
      </c>
      <c r="AC12" s="216" t="s">
        <v>204</v>
      </c>
      <c r="AD12" s="217" t="s">
        <v>1</v>
      </c>
      <c r="AE12" s="216" t="s">
        <v>252</v>
      </c>
      <c r="AF12" s="216" t="s">
        <v>204</v>
      </c>
      <c r="AG12" s="236"/>
      <c r="AH12" s="7"/>
      <c r="AI12" s="8"/>
      <c r="AJ12" s="3"/>
      <c r="AK12" s="16">
        <f>AM12+AO12</f>
        <v>14</v>
      </c>
      <c r="AL12" s="205">
        <f>AK12/COUNTA(H12:AJ12)</f>
        <v>0.56</v>
      </c>
      <c r="AM12" s="18">
        <f t="shared" si="3"/>
        <v>7</v>
      </c>
      <c r="AN12" s="19">
        <f t="shared" si="4"/>
        <v>0.5</v>
      </c>
      <c r="AO12" s="20">
        <f t="shared" si="5"/>
        <v>7</v>
      </c>
      <c r="AP12" s="21">
        <f t="shared" si="6"/>
        <v>0.6363636363636364</v>
      </c>
      <c r="AQ12">
        <f t="shared" si="7"/>
        <v>7</v>
      </c>
    </row>
    <row r="13" spans="1:43" ht="13.5">
      <c r="A13" s="211" t="s">
        <v>411</v>
      </c>
      <c r="B13" s="212" t="s">
        <v>411</v>
      </c>
      <c r="C13" s="212" t="s">
        <v>411</v>
      </c>
      <c r="D13" s="212">
        <v>21</v>
      </c>
      <c r="E13" s="214" t="s">
        <v>417</v>
      </c>
      <c r="F13" s="215" t="s">
        <v>375</v>
      </c>
      <c r="G13" s="214"/>
      <c r="H13" s="216" t="s">
        <v>410</v>
      </c>
      <c r="I13" s="216" t="s">
        <v>252</v>
      </c>
      <c r="J13" s="216" t="s">
        <v>410</v>
      </c>
      <c r="K13" s="217" t="s">
        <v>210</v>
      </c>
      <c r="L13" s="217" t="s">
        <v>210</v>
      </c>
      <c r="M13" s="217" t="s">
        <v>210</v>
      </c>
      <c r="N13" s="216" t="s">
        <v>252</v>
      </c>
      <c r="O13" s="217" t="s">
        <v>210</v>
      </c>
      <c r="P13" s="217" t="s">
        <v>210</v>
      </c>
      <c r="Q13" s="217" t="s">
        <v>210</v>
      </c>
      <c r="R13" s="216" t="s">
        <v>252</v>
      </c>
      <c r="S13" s="216" t="s">
        <v>204</v>
      </c>
      <c r="T13" s="216" t="s">
        <v>252</v>
      </c>
      <c r="U13" s="217" t="s">
        <v>210</v>
      </c>
      <c r="V13" s="217" t="s">
        <v>210</v>
      </c>
      <c r="W13" s="216" t="s">
        <v>204</v>
      </c>
      <c r="X13" s="217" t="s">
        <v>210</v>
      </c>
      <c r="Y13" s="217" t="s">
        <v>210</v>
      </c>
      <c r="Z13" s="217" t="s">
        <v>210</v>
      </c>
      <c r="AA13" s="216" t="s">
        <v>204</v>
      </c>
      <c r="AB13" s="217" t="s">
        <v>210</v>
      </c>
      <c r="AC13" s="217" t="s">
        <v>1</v>
      </c>
      <c r="AD13" s="217" t="s">
        <v>1</v>
      </c>
      <c r="AE13" s="217" t="s">
        <v>210</v>
      </c>
      <c r="AF13" s="217" t="s">
        <v>210</v>
      </c>
      <c r="AG13" s="235"/>
      <c r="AH13" s="7"/>
      <c r="AI13" s="7"/>
      <c r="AJ13" s="3"/>
      <c r="AK13" s="16">
        <f t="shared" si="1"/>
        <v>9</v>
      </c>
      <c r="AL13" s="205">
        <f t="shared" si="2"/>
        <v>0.36</v>
      </c>
      <c r="AM13" s="18">
        <f t="shared" si="3"/>
        <v>5</v>
      </c>
      <c r="AN13" s="19">
        <f t="shared" si="4"/>
        <v>0.35714285714285715</v>
      </c>
      <c r="AO13" s="20">
        <f t="shared" si="5"/>
        <v>4</v>
      </c>
      <c r="AP13" s="21">
        <f t="shared" si="6"/>
        <v>0.36363636363636365</v>
      </c>
      <c r="AQ13">
        <f t="shared" si="7"/>
        <v>14</v>
      </c>
    </row>
    <row r="14" spans="1:43" s="13" customFormat="1" ht="13.5">
      <c r="A14" s="241" t="s">
        <v>411</v>
      </c>
      <c r="B14" s="213" t="s">
        <v>411</v>
      </c>
      <c r="C14" s="220">
        <v>5</v>
      </c>
      <c r="D14" s="220">
        <v>5</v>
      </c>
      <c r="E14" s="214" t="s">
        <v>413</v>
      </c>
      <c r="F14" s="221" t="s">
        <v>374</v>
      </c>
      <c r="G14" s="214"/>
      <c r="H14" s="216" t="s">
        <v>410</v>
      </c>
      <c r="I14" s="216" t="s">
        <v>252</v>
      </c>
      <c r="J14" s="217" t="s">
        <v>210</v>
      </c>
      <c r="K14" s="216" t="s">
        <v>252</v>
      </c>
      <c r="L14" s="217" t="s">
        <v>210</v>
      </c>
      <c r="M14" s="217" t="s">
        <v>210</v>
      </c>
      <c r="N14" s="216" t="s">
        <v>252</v>
      </c>
      <c r="O14" s="216" t="s">
        <v>204</v>
      </c>
      <c r="P14" s="217" t="s">
        <v>210</v>
      </c>
      <c r="Q14" s="217" t="s">
        <v>210</v>
      </c>
      <c r="R14" s="217" t="s">
        <v>210</v>
      </c>
      <c r="S14" s="216" t="s">
        <v>204</v>
      </c>
      <c r="T14" s="217" t="s">
        <v>210</v>
      </c>
      <c r="U14" s="217" t="s">
        <v>210</v>
      </c>
      <c r="V14" s="216" t="s">
        <v>204</v>
      </c>
      <c r="W14" s="216" t="s">
        <v>204</v>
      </c>
      <c r="X14" s="216" t="s">
        <v>252</v>
      </c>
      <c r="Y14" s="217" t="s">
        <v>210</v>
      </c>
      <c r="Z14" s="216" t="s">
        <v>252</v>
      </c>
      <c r="AA14" s="216" t="s">
        <v>204</v>
      </c>
      <c r="AB14" s="216" t="s">
        <v>252</v>
      </c>
      <c r="AC14" s="216" t="s">
        <v>204</v>
      </c>
      <c r="AD14" s="216" t="s">
        <v>204</v>
      </c>
      <c r="AE14" s="216" t="s">
        <v>252</v>
      </c>
      <c r="AF14" s="216" t="s">
        <v>204</v>
      </c>
      <c r="AG14" s="235"/>
      <c r="AH14" s="7"/>
      <c r="AI14" s="7"/>
      <c r="AJ14" s="6"/>
      <c r="AK14" s="16">
        <f t="shared" si="1"/>
        <v>16</v>
      </c>
      <c r="AL14" s="205">
        <f t="shared" si="2"/>
        <v>0.64</v>
      </c>
      <c r="AM14" s="18">
        <f t="shared" si="3"/>
        <v>9</v>
      </c>
      <c r="AN14" s="19">
        <f t="shared" si="4"/>
        <v>0.6428571428571429</v>
      </c>
      <c r="AO14" s="20">
        <f t="shared" si="5"/>
        <v>7</v>
      </c>
      <c r="AP14" s="21">
        <f t="shared" si="6"/>
        <v>0.6363636363636364</v>
      </c>
      <c r="AQ14">
        <f t="shared" si="7"/>
        <v>3</v>
      </c>
    </row>
    <row r="15" spans="1:43" ht="13.5">
      <c r="A15" s="211" t="s">
        <v>411</v>
      </c>
      <c r="B15" s="212" t="s">
        <v>411</v>
      </c>
      <c r="C15" s="220">
        <v>11</v>
      </c>
      <c r="D15" s="220">
        <v>22</v>
      </c>
      <c r="E15" s="214" t="s">
        <v>443</v>
      </c>
      <c r="F15" s="221" t="s">
        <v>374</v>
      </c>
      <c r="G15" s="214"/>
      <c r="H15" s="216" t="s">
        <v>410</v>
      </c>
      <c r="I15" s="217" t="s">
        <v>210</v>
      </c>
      <c r="J15" s="217" t="s">
        <v>210</v>
      </c>
      <c r="K15" s="217" t="s">
        <v>210</v>
      </c>
      <c r="L15" s="217" t="s">
        <v>210</v>
      </c>
      <c r="M15" s="217" t="s">
        <v>210</v>
      </c>
      <c r="N15" s="216" t="s">
        <v>252</v>
      </c>
      <c r="O15" s="216" t="s">
        <v>204</v>
      </c>
      <c r="P15" s="216" t="s">
        <v>252</v>
      </c>
      <c r="Q15" s="216" t="s">
        <v>252</v>
      </c>
      <c r="R15" s="217" t="s">
        <v>210</v>
      </c>
      <c r="S15" s="217" t="s">
        <v>210</v>
      </c>
      <c r="T15" s="216" t="s">
        <v>252</v>
      </c>
      <c r="U15" s="217" t="s">
        <v>210</v>
      </c>
      <c r="V15" s="216" t="s">
        <v>204</v>
      </c>
      <c r="W15" s="216" t="s">
        <v>204</v>
      </c>
      <c r="X15" s="216" t="s">
        <v>252</v>
      </c>
      <c r="Y15" s="217" t="s">
        <v>210</v>
      </c>
      <c r="Z15" s="216" t="s">
        <v>252</v>
      </c>
      <c r="AA15" s="217" t="s">
        <v>210</v>
      </c>
      <c r="AB15" s="216" t="s">
        <v>252</v>
      </c>
      <c r="AC15" s="217" t="s">
        <v>1</v>
      </c>
      <c r="AD15" s="217" t="s">
        <v>1</v>
      </c>
      <c r="AE15" s="216" t="s">
        <v>252</v>
      </c>
      <c r="AF15" s="217" t="s">
        <v>210</v>
      </c>
      <c r="AG15" s="236"/>
      <c r="AH15" s="7"/>
      <c r="AI15" s="8"/>
      <c r="AJ15" s="3"/>
      <c r="AK15" s="16">
        <f t="shared" si="1"/>
        <v>12</v>
      </c>
      <c r="AL15" s="205">
        <f>AK15/COUNTA(H15:AJ15)</f>
        <v>0.48</v>
      </c>
      <c r="AM15" s="18">
        <f t="shared" si="3"/>
        <v>4</v>
      </c>
      <c r="AN15" s="19">
        <f t="shared" si="4"/>
        <v>0.2857142857142857</v>
      </c>
      <c r="AO15" s="20">
        <f t="shared" si="5"/>
        <v>8</v>
      </c>
      <c r="AP15" s="21">
        <f t="shared" si="6"/>
        <v>0.7272727272727273</v>
      </c>
      <c r="AQ15">
        <f t="shared" si="7"/>
        <v>10</v>
      </c>
    </row>
    <row r="16" spans="1:43" ht="13.5">
      <c r="A16" s="211"/>
      <c r="B16" s="212"/>
      <c r="C16" s="212"/>
      <c r="D16" s="212"/>
      <c r="E16" s="214" t="s">
        <v>545</v>
      </c>
      <c r="F16" s="215"/>
      <c r="G16" s="215"/>
      <c r="H16" s="217"/>
      <c r="I16" s="217"/>
      <c r="J16" s="217"/>
      <c r="K16" s="217"/>
      <c r="L16" s="217"/>
      <c r="M16" s="217"/>
      <c r="N16" s="216"/>
      <c r="O16" s="216" t="s">
        <v>204</v>
      </c>
      <c r="P16" s="216" t="s">
        <v>252</v>
      </c>
      <c r="Q16" s="216" t="s">
        <v>252</v>
      </c>
      <c r="R16" s="217" t="s">
        <v>210</v>
      </c>
      <c r="S16" s="217" t="s">
        <v>210</v>
      </c>
      <c r="T16" s="216" t="s">
        <v>252</v>
      </c>
      <c r="U16" s="217" t="s">
        <v>210</v>
      </c>
      <c r="V16" s="217" t="s">
        <v>210</v>
      </c>
      <c r="W16" s="217" t="s">
        <v>210</v>
      </c>
      <c r="X16" s="216" t="s">
        <v>252</v>
      </c>
      <c r="Y16" s="217" t="s">
        <v>210</v>
      </c>
      <c r="Z16" s="217" t="s">
        <v>210</v>
      </c>
      <c r="AA16" s="217" t="s">
        <v>210</v>
      </c>
      <c r="AB16" s="216" t="s">
        <v>252</v>
      </c>
      <c r="AC16" s="217" t="s">
        <v>1</v>
      </c>
      <c r="AD16" s="217" t="s">
        <v>1</v>
      </c>
      <c r="AE16" s="217" t="s">
        <v>210</v>
      </c>
      <c r="AF16" s="217" t="s">
        <v>210</v>
      </c>
      <c r="AG16" s="236"/>
      <c r="AH16" s="8"/>
      <c r="AI16" s="8"/>
      <c r="AJ16" s="3"/>
      <c r="AK16" s="16">
        <f aca="true" t="shared" si="8" ref="AK16:AK36">AM16+AO16</f>
        <v>6</v>
      </c>
      <c r="AL16" s="205">
        <f>AK16/COUNTA(O16:AJ16)</f>
        <v>0.3333333333333333</v>
      </c>
      <c r="AM16" s="18">
        <f>COUNTIF(O16:AJ16,"○")</f>
        <v>1</v>
      </c>
      <c r="AN16" s="19">
        <f>AM16/COUNTIF($O$2:$AJ$2,"練習")</f>
        <v>0.1</v>
      </c>
      <c r="AO16" s="20">
        <f>COUNTIF(O16:AJ16,"◎")</f>
        <v>5</v>
      </c>
      <c r="AP16" s="21">
        <f>AO16/(COUNTIF($O$2:$AJ$2,"試合")+COUNTIF($O$2:$AJ$2,"大会"))</f>
        <v>0.625</v>
      </c>
      <c r="AQ16">
        <f t="shared" si="7"/>
        <v>15</v>
      </c>
    </row>
    <row r="17" spans="1:43" ht="13.5">
      <c r="A17" s="211"/>
      <c r="B17" s="212"/>
      <c r="C17" s="213"/>
      <c r="D17" s="213"/>
      <c r="E17" s="214" t="s">
        <v>546</v>
      </c>
      <c r="F17" s="215"/>
      <c r="G17" s="215"/>
      <c r="H17" s="217" t="s">
        <v>386</v>
      </c>
      <c r="I17" s="217" t="s">
        <v>386</v>
      </c>
      <c r="J17" s="217" t="s">
        <v>386</v>
      </c>
      <c r="K17" s="217" t="s">
        <v>386</v>
      </c>
      <c r="L17" s="217" t="s">
        <v>386</v>
      </c>
      <c r="M17" s="217" t="s">
        <v>386</v>
      </c>
      <c r="N17" s="217" t="s">
        <v>386</v>
      </c>
      <c r="O17" s="217" t="s">
        <v>386</v>
      </c>
      <c r="P17" s="217" t="s">
        <v>386</v>
      </c>
      <c r="Q17" s="217" t="s">
        <v>386</v>
      </c>
      <c r="R17" s="217" t="s">
        <v>386</v>
      </c>
      <c r="S17" s="216" t="s">
        <v>204</v>
      </c>
      <c r="T17" s="217" t="s">
        <v>210</v>
      </c>
      <c r="U17" s="217" t="s">
        <v>210</v>
      </c>
      <c r="V17" s="217" t="s">
        <v>210</v>
      </c>
      <c r="W17" s="216" t="s">
        <v>204</v>
      </c>
      <c r="X17" s="217" t="s">
        <v>210</v>
      </c>
      <c r="Y17" s="217" t="s">
        <v>210</v>
      </c>
      <c r="Z17" s="217" t="s">
        <v>210</v>
      </c>
      <c r="AA17" s="217" t="s">
        <v>210</v>
      </c>
      <c r="AB17" s="216" t="s">
        <v>252</v>
      </c>
      <c r="AC17" s="217" t="s">
        <v>1</v>
      </c>
      <c r="AD17" s="217" t="s">
        <v>1</v>
      </c>
      <c r="AE17" s="217" t="s">
        <v>210</v>
      </c>
      <c r="AF17" s="217" t="s">
        <v>210</v>
      </c>
      <c r="AG17" s="236"/>
      <c r="AH17" s="7"/>
      <c r="AI17" s="8"/>
      <c r="AJ17" s="3"/>
      <c r="AK17" s="16">
        <f t="shared" si="8"/>
        <v>3</v>
      </c>
      <c r="AL17" s="205">
        <f>AK17/COUNTA(S17:AJ17)</f>
        <v>0.21428571428571427</v>
      </c>
      <c r="AM17" s="18">
        <f aca="true" t="shared" si="9" ref="AM17:AM23">COUNTIF(H17:AJ17,"○")</f>
        <v>2</v>
      </c>
      <c r="AN17" s="19">
        <f>AM17/COUNTIF($S$2:$AJ$2,"練習")</f>
        <v>0.2222222222222222</v>
      </c>
      <c r="AO17" s="20">
        <f aca="true" t="shared" si="10" ref="AO17:AO23">COUNTIF(H17:AJ17,"◎")</f>
        <v>1</v>
      </c>
      <c r="AP17" s="21">
        <f>AO17/(COUNTIF($S$2:$AJ$2,"試合")+COUNTIF($S$2:$AJ$2,"大会"))</f>
        <v>0.2</v>
      </c>
      <c r="AQ17">
        <f t="shared" si="7"/>
        <v>20</v>
      </c>
    </row>
    <row r="18" spans="1:43" ht="13.5">
      <c r="A18" s="211" t="s">
        <v>411</v>
      </c>
      <c r="B18" s="212" t="s">
        <v>411</v>
      </c>
      <c r="C18" s="220">
        <v>23</v>
      </c>
      <c r="D18" s="220">
        <v>7</v>
      </c>
      <c r="E18" s="214" t="s">
        <v>439</v>
      </c>
      <c r="F18" s="221" t="s">
        <v>374</v>
      </c>
      <c r="G18" s="219"/>
      <c r="H18" s="217" t="s">
        <v>210</v>
      </c>
      <c r="I18" s="217" t="s">
        <v>210</v>
      </c>
      <c r="J18" s="217" t="s">
        <v>210</v>
      </c>
      <c r="K18" s="216" t="s">
        <v>252</v>
      </c>
      <c r="L18" s="217" t="s">
        <v>210</v>
      </c>
      <c r="M18" s="216" t="s">
        <v>204</v>
      </c>
      <c r="N18" s="216" t="s">
        <v>252</v>
      </c>
      <c r="O18" s="217" t="s">
        <v>210</v>
      </c>
      <c r="P18" s="217" t="s">
        <v>210</v>
      </c>
      <c r="Q18" s="216" t="s">
        <v>252</v>
      </c>
      <c r="R18" s="217" t="s">
        <v>210</v>
      </c>
      <c r="S18" s="217" t="s">
        <v>210</v>
      </c>
      <c r="T18" s="216" t="s">
        <v>252</v>
      </c>
      <c r="U18" s="217" t="s">
        <v>210</v>
      </c>
      <c r="V18" s="216" t="s">
        <v>204</v>
      </c>
      <c r="W18" s="217" t="s">
        <v>210</v>
      </c>
      <c r="X18" s="216" t="s">
        <v>252</v>
      </c>
      <c r="Y18" s="217" t="s">
        <v>210</v>
      </c>
      <c r="Z18" s="217" t="s">
        <v>210</v>
      </c>
      <c r="AA18" s="217" t="s">
        <v>210</v>
      </c>
      <c r="AB18" s="217" t="s">
        <v>210</v>
      </c>
      <c r="AC18" s="217" t="s">
        <v>1</v>
      </c>
      <c r="AD18" s="217" t="s">
        <v>1</v>
      </c>
      <c r="AE18" s="217" t="s">
        <v>210</v>
      </c>
      <c r="AF18" s="217" t="s">
        <v>210</v>
      </c>
      <c r="AG18" s="236"/>
      <c r="AH18" s="7"/>
      <c r="AI18" s="7"/>
      <c r="AJ18" s="3"/>
      <c r="AK18" s="16">
        <f t="shared" si="8"/>
        <v>7</v>
      </c>
      <c r="AL18" s="205">
        <f>AK18/COUNTA(H18:AJ18)</f>
        <v>0.28</v>
      </c>
      <c r="AM18" s="18">
        <f t="shared" si="9"/>
        <v>2</v>
      </c>
      <c r="AN18" s="19">
        <f aca="true" t="shared" si="11" ref="AN18:AN28">AM18/COUNTIF($H$2:$AJ$2,"練習")</f>
        <v>0.14285714285714285</v>
      </c>
      <c r="AO18" s="20">
        <f t="shared" si="10"/>
        <v>5</v>
      </c>
      <c r="AP18" s="21">
        <f aca="true" t="shared" si="12" ref="AP18:AP23">AO18/(COUNTIF($H$2:$AJ$2,"試合")+COUNTIF($H$2:$AJ$2,"大会"))</f>
        <v>0.45454545454545453</v>
      </c>
      <c r="AQ18">
        <f t="shared" si="7"/>
        <v>16</v>
      </c>
    </row>
    <row r="19" spans="1:43" ht="13.5">
      <c r="A19" s="211">
        <v>4</v>
      </c>
      <c r="B19" s="212">
        <v>4</v>
      </c>
      <c r="C19" s="213">
        <v>13</v>
      </c>
      <c r="D19" s="213">
        <v>28</v>
      </c>
      <c r="E19" s="214" t="s">
        <v>432</v>
      </c>
      <c r="F19" s="215" t="s">
        <v>375</v>
      </c>
      <c r="G19" s="215" t="s">
        <v>430</v>
      </c>
      <c r="H19" s="217" t="s">
        <v>210</v>
      </c>
      <c r="I19" s="217" t="s">
        <v>210</v>
      </c>
      <c r="J19" s="217" t="s">
        <v>210</v>
      </c>
      <c r="K19" s="217" t="s">
        <v>210</v>
      </c>
      <c r="L19" s="217" t="s">
        <v>210</v>
      </c>
      <c r="M19" s="217" t="s">
        <v>210</v>
      </c>
      <c r="N19" s="216" t="s">
        <v>252</v>
      </c>
      <c r="O19" s="217" t="s">
        <v>210</v>
      </c>
      <c r="P19" s="216" t="s">
        <v>252</v>
      </c>
      <c r="Q19" s="216" t="s">
        <v>252</v>
      </c>
      <c r="R19" s="216" t="s">
        <v>252</v>
      </c>
      <c r="S19" s="217" t="s">
        <v>210</v>
      </c>
      <c r="T19" s="216" t="s">
        <v>252</v>
      </c>
      <c r="U19" s="217" t="s">
        <v>210</v>
      </c>
      <c r="V19" s="217" t="s">
        <v>210</v>
      </c>
      <c r="W19" s="217" t="s">
        <v>210</v>
      </c>
      <c r="X19" s="217" t="s">
        <v>210</v>
      </c>
      <c r="Y19" s="217" t="s">
        <v>210</v>
      </c>
      <c r="Z19" s="217" t="s">
        <v>210</v>
      </c>
      <c r="AA19" s="217" t="s">
        <v>210</v>
      </c>
      <c r="AB19" s="217" t="s">
        <v>210</v>
      </c>
      <c r="AC19" s="217" t="s">
        <v>1</v>
      </c>
      <c r="AD19" s="217" t="s">
        <v>1</v>
      </c>
      <c r="AE19" s="216" t="s">
        <v>252</v>
      </c>
      <c r="AF19" s="217" t="s">
        <v>210</v>
      </c>
      <c r="AG19" s="236"/>
      <c r="AH19" s="8"/>
      <c r="AI19" s="8"/>
      <c r="AJ19" s="3"/>
      <c r="AK19" s="16">
        <f t="shared" si="8"/>
        <v>6</v>
      </c>
      <c r="AL19" s="205">
        <f>AK19/COUNTA(H19:AJ19)</f>
        <v>0.24</v>
      </c>
      <c r="AM19" s="18">
        <f t="shared" si="9"/>
        <v>0</v>
      </c>
      <c r="AN19" s="19">
        <f t="shared" si="11"/>
        <v>0</v>
      </c>
      <c r="AO19" s="20">
        <f t="shared" si="10"/>
        <v>6</v>
      </c>
      <c r="AP19" s="21">
        <f t="shared" si="12"/>
        <v>0.5454545454545454</v>
      </c>
      <c r="AQ19">
        <f t="shared" si="7"/>
        <v>19</v>
      </c>
    </row>
    <row r="20" spans="1:43" ht="13.5">
      <c r="A20" s="211" t="s">
        <v>411</v>
      </c>
      <c r="B20" s="212" t="s">
        <v>411</v>
      </c>
      <c r="C20" s="220">
        <v>27</v>
      </c>
      <c r="D20" s="220">
        <v>27</v>
      </c>
      <c r="E20" s="214" t="s">
        <v>440</v>
      </c>
      <c r="F20" s="221" t="s">
        <v>374</v>
      </c>
      <c r="G20" s="214"/>
      <c r="H20" s="216" t="s">
        <v>410</v>
      </c>
      <c r="I20" s="217" t="s">
        <v>210</v>
      </c>
      <c r="J20" s="217" t="s">
        <v>210</v>
      </c>
      <c r="K20" s="216" t="s">
        <v>252</v>
      </c>
      <c r="L20" s="217" t="s">
        <v>210</v>
      </c>
      <c r="M20" s="217" t="s">
        <v>210</v>
      </c>
      <c r="N20" s="217" t="s">
        <v>210</v>
      </c>
      <c r="O20" s="216" t="s">
        <v>204</v>
      </c>
      <c r="P20" s="217" t="s">
        <v>210</v>
      </c>
      <c r="Q20" s="217" t="s">
        <v>210</v>
      </c>
      <c r="R20" s="217" t="s">
        <v>210</v>
      </c>
      <c r="S20" s="217" t="s">
        <v>210</v>
      </c>
      <c r="T20" s="217" t="s">
        <v>210</v>
      </c>
      <c r="U20" s="216" t="s">
        <v>204</v>
      </c>
      <c r="V20" s="217" t="s">
        <v>210</v>
      </c>
      <c r="W20" s="216" t="s">
        <v>204</v>
      </c>
      <c r="X20" s="216" t="s">
        <v>252</v>
      </c>
      <c r="Y20" s="216" t="s">
        <v>204</v>
      </c>
      <c r="Z20" s="217" t="s">
        <v>210</v>
      </c>
      <c r="AA20" s="216" t="s">
        <v>204</v>
      </c>
      <c r="AB20" s="216" t="s">
        <v>252</v>
      </c>
      <c r="AC20" s="216" t="s">
        <v>204</v>
      </c>
      <c r="AD20" s="216" t="s">
        <v>204</v>
      </c>
      <c r="AE20" s="216" t="s">
        <v>252</v>
      </c>
      <c r="AF20" s="217" t="s">
        <v>210</v>
      </c>
      <c r="AG20" s="235"/>
      <c r="AH20" s="8"/>
      <c r="AI20" s="7"/>
      <c r="AJ20" s="3"/>
      <c r="AK20" s="16">
        <f t="shared" si="8"/>
        <v>12</v>
      </c>
      <c r="AL20" s="205">
        <f>AK20/COUNTA(H20:AJ20)</f>
        <v>0.48</v>
      </c>
      <c r="AM20" s="18">
        <f t="shared" si="9"/>
        <v>8</v>
      </c>
      <c r="AN20" s="19">
        <f t="shared" si="11"/>
        <v>0.5714285714285714</v>
      </c>
      <c r="AO20" s="20">
        <f t="shared" si="10"/>
        <v>4</v>
      </c>
      <c r="AP20" s="21">
        <f t="shared" si="12"/>
        <v>0.36363636363636365</v>
      </c>
      <c r="AQ20">
        <f t="shared" si="7"/>
        <v>10</v>
      </c>
    </row>
    <row r="21" spans="1:43" ht="13.5">
      <c r="A21" s="218"/>
      <c r="B21" s="219"/>
      <c r="C21" s="213"/>
      <c r="D21" s="213"/>
      <c r="E21" s="214" t="s">
        <v>549</v>
      </c>
      <c r="F21" s="221" t="s">
        <v>374</v>
      </c>
      <c r="G21" s="215"/>
      <c r="H21" s="217" t="s">
        <v>386</v>
      </c>
      <c r="I21" s="217" t="s">
        <v>386</v>
      </c>
      <c r="J21" s="217" t="s">
        <v>386</v>
      </c>
      <c r="K21" s="217" t="s">
        <v>386</v>
      </c>
      <c r="L21" s="217" t="s">
        <v>386</v>
      </c>
      <c r="M21" s="217" t="s">
        <v>386</v>
      </c>
      <c r="N21" s="217" t="s">
        <v>386</v>
      </c>
      <c r="O21" s="217" t="s">
        <v>386</v>
      </c>
      <c r="P21" s="217" t="s">
        <v>386</v>
      </c>
      <c r="Q21" s="217" t="s">
        <v>386</v>
      </c>
      <c r="R21" s="217" t="s">
        <v>386</v>
      </c>
      <c r="S21" s="217" t="s">
        <v>386</v>
      </c>
      <c r="T21" s="217" t="s">
        <v>386</v>
      </c>
      <c r="U21" s="217" t="s">
        <v>386</v>
      </c>
      <c r="V21" s="217" t="s">
        <v>386</v>
      </c>
      <c r="W21" s="217" t="s">
        <v>386</v>
      </c>
      <c r="X21" s="217" t="s">
        <v>386</v>
      </c>
      <c r="Y21" s="217" t="s">
        <v>386</v>
      </c>
      <c r="Z21" s="217" t="s">
        <v>386</v>
      </c>
      <c r="AA21" s="216" t="s">
        <v>204</v>
      </c>
      <c r="AB21" s="217" t="s">
        <v>210</v>
      </c>
      <c r="AC21" s="216" t="s">
        <v>204</v>
      </c>
      <c r="AD21" s="216" t="s">
        <v>204</v>
      </c>
      <c r="AE21" s="216" t="s">
        <v>252</v>
      </c>
      <c r="AF21" s="217" t="s">
        <v>210</v>
      </c>
      <c r="AG21" s="236"/>
      <c r="AH21" s="8"/>
      <c r="AI21" s="8"/>
      <c r="AJ21" s="3"/>
      <c r="AK21" s="16">
        <f>AM21+AO21</f>
        <v>4</v>
      </c>
      <c r="AL21" s="205">
        <f>AK21/COUNTA(AB21:AJ21)</f>
        <v>0.8</v>
      </c>
      <c r="AM21" s="18">
        <f>COUNTIF(H21:AJ21,"○")</f>
        <v>3</v>
      </c>
      <c r="AN21" s="19">
        <f>AM21/COUNTIF($AB$2:$AJ$2,"練習")</f>
        <v>1</v>
      </c>
      <c r="AO21" s="20">
        <f>COUNTIF(H21:AJ21,"◎")</f>
        <v>1</v>
      </c>
      <c r="AP21" s="21">
        <f>AO21/(COUNTIF($P$2:$AJ$2,"試合")+COUNTIF($H$2:$AJ$2,"大会"))</f>
        <v>0.125</v>
      </c>
      <c r="AQ21">
        <f t="shared" si="7"/>
        <v>1</v>
      </c>
    </row>
    <row r="22" spans="1:43" ht="13.5">
      <c r="A22" s="211" t="s">
        <v>411</v>
      </c>
      <c r="B22" s="212" t="s">
        <v>411</v>
      </c>
      <c r="C22" s="220">
        <v>33</v>
      </c>
      <c r="D22" s="223" t="s">
        <v>527</v>
      </c>
      <c r="E22" s="214" t="s">
        <v>446</v>
      </c>
      <c r="F22" s="215" t="s">
        <v>375</v>
      </c>
      <c r="G22" s="214"/>
      <c r="H22" s="217" t="s">
        <v>210</v>
      </c>
      <c r="I22" s="217" t="s">
        <v>210</v>
      </c>
      <c r="J22" s="216" t="s">
        <v>410</v>
      </c>
      <c r="K22" s="217" t="s">
        <v>210</v>
      </c>
      <c r="L22" s="217" t="s">
        <v>210</v>
      </c>
      <c r="M22" s="217" t="s">
        <v>210</v>
      </c>
      <c r="N22" s="216" t="s">
        <v>252</v>
      </c>
      <c r="O22" s="216" t="s">
        <v>204</v>
      </c>
      <c r="P22" s="217" t="s">
        <v>210</v>
      </c>
      <c r="Q22" s="216" t="s">
        <v>252</v>
      </c>
      <c r="R22" s="217" t="s">
        <v>210</v>
      </c>
      <c r="S22" s="217" t="s">
        <v>210</v>
      </c>
      <c r="T22" s="217" t="s">
        <v>210</v>
      </c>
      <c r="U22" s="217" t="s">
        <v>210</v>
      </c>
      <c r="V22" s="217" t="s">
        <v>210</v>
      </c>
      <c r="W22" s="217" t="s">
        <v>210</v>
      </c>
      <c r="X22" s="217" t="s">
        <v>210</v>
      </c>
      <c r="Y22" s="216" t="s">
        <v>204</v>
      </c>
      <c r="Z22" s="217" t="s">
        <v>210</v>
      </c>
      <c r="AA22" s="217" t="s">
        <v>210</v>
      </c>
      <c r="AB22" s="217" t="s">
        <v>210</v>
      </c>
      <c r="AC22" s="217" t="s">
        <v>1</v>
      </c>
      <c r="AD22" s="217" t="s">
        <v>1</v>
      </c>
      <c r="AE22" s="217" t="s">
        <v>210</v>
      </c>
      <c r="AF22" s="217" t="s">
        <v>210</v>
      </c>
      <c r="AG22" s="235"/>
      <c r="AH22" s="7"/>
      <c r="AI22" s="8"/>
      <c r="AJ22" s="3"/>
      <c r="AK22" s="16">
        <f t="shared" si="8"/>
        <v>5</v>
      </c>
      <c r="AL22" s="205">
        <f>AK22/COUNTA(H22:AJ22)</f>
        <v>0.2</v>
      </c>
      <c r="AM22" s="18">
        <f t="shared" si="9"/>
        <v>3</v>
      </c>
      <c r="AN22" s="19">
        <f t="shared" si="11"/>
        <v>0.21428571428571427</v>
      </c>
      <c r="AO22" s="20">
        <f t="shared" si="10"/>
        <v>2</v>
      </c>
      <c r="AP22" s="21">
        <f t="shared" si="12"/>
        <v>0.18181818181818182</v>
      </c>
      <c r="AQ22">
        <f t="shared" si="7"/>
        <v>21</v>
      </c>
    </row>
    <row r="23" spans="1:43" ht="13.5">
      <c r="A23" s="218">
        <v>70</v>
      </c>
      <c r="B23" s="219"/>
      <c r="C23" s="213">
        <v>6</v>
      </c>
      <c r="D23" s="213">
        <v>6</v>
      </c>
      <c r="E23" s="214" t="s">
        <v>414</v>
      </c>
      <c r="F23" s="215" t="s">
        <v>375</v>
      </c>
      <c r="G23" s="215"/>
      <c r="H23" s="216" t="s">
        <v>410</v>
      </c>
      <c r="I23" s="216" t="s">
        <v>252</v>
      </c>
      <c r="J23" s="216" t="s">
        <v>204</v>
      </c>
      <c r="K23" s="217" t="s">
        <v>210</v>
      </c>
      <c r="L23" s="217" t="s">
        <v>210</v>
      </c>
      <c r="M23" s="217" t="s">
        <v>210</v>
      </c>
      <c r="N23" s="217" t="s">
        <v>210</v>
      </c>
      <c r="O23" s="217" t="s">
        <v>210</v>
      </c>
      <c r="P23" s="217" t="s">
        <v>210</v>
      </c>
      <c r="Q23" s="217" t="s">
        <v>210</v>
      </c>
      <c r="R23" s="217" t="s">
        <v>210</v>
      </c>
      <c r="S23" s="217" t="s">
        <v>210</v>
      </c>
      <c r="T23" s="217" t="s">
        <v>210</v>
      </c>
      <c r="U23" s="217" t="s">
        <v>210</v>
      </c>
      <c r="V23" s="216" t="s">
        <v>204</v>
      </c>
      <c r="W23" s="217" t="s">
        <v>210</v>
      </c>
      <c r="X23" s="217" t="s">
        <v>210</v>
      </c>
      <c r="Y23" s="216" t="s">
        <v>204</v>
      </c>
      <c r="Z23" s="216" t="s">
        <v>252</v>
      </c>
      <c r="AA23" s="217" t="s">
        <v>210</v>
      </c>
      <c r="AB23" s="216" t="s">
        <v>252</v>
      </c>
      <c r="AC23" s="217" t="s">
        <v>1</v>
      </c>
      <c r="AD23" s="217" t="s">
        <v>1</v>
      </c>
      <c r="AE23" s="217" t="s">
        <v>210</v>
      </c>
      <c r="AF23" s="217" t="s">
        <v>210</v>
      </c>
      <c r="AG23" s="235"/>
      <c r="AH23" s="7"/>
      <c r="AI23" s="7"/>
      <c r="AJ23" s="3"/>
      <c r="AK23" s="16">
        <f t="shared" si="8"/>
        <v>7</v>
      </c>
      <c r="AL23" s="205">
        <f>AK23/COUNTA(H23:AJ23)</f>
        <v>0.28</v>
      </c>
      <c r="AM23" s="18">
        <f t="shared" si="9"/>
        <v>4</v>
      </c>
      <c r="AN23" s="19">
        <f t="shared" si="11"/>
        <v>0.2857142857142857</v>
      </c>
      <c r="AO23" s="20">
        <f t="shared" si="10"/>
        <v>3</v>
      </c>
      <c r="AP23" s="21">
        <f t="shared" si="12"/>
        <v>0.2727272727272727</v>
      </c>
      <c r="AQ23">
        <f t="shared" si="7"/>
        <v>16</v>
      </c>
    </row>
    <row r="24" spans="1:43" ht="13.5">
      <c r="A24" s="211">
        <v>17</v>
      </c>
      <c r="B24" s="212">
        <v>17</v>
      </c>
      <c r="C24" s="213">
        <v>17</v>
      </c>
      <c r="D24" s="213">
        <v>29</v>
      </c>
      <c r="E24" s="214" t="s">
        <v>434</v>
      </c>
      <c r="F24" s="215" t="s">
        <v>375</v>
      </c>
      <c r="G24" s="215" t="s">
        <v>430</v>
      </c>
      <c r="H24" s="217" t="s">
        <v>210</v>
      </c>
      <c r="I24" s="216" t="s">
        <v>252</v>
      </c>
      <c r="J24" s="217" t="s">
        <v>210</v>
      </c>
      <c r="K24" s="217" t="s">
        <v>210</v>
      </c>
      <c r="L24" s="217" t="s">
        <v>210</v>
      </c>
      <c r="M24" s="217" t="s">
        <v>210</v>
      </c>
      <c r="N24" s="216" t="s">
        <v>252</v>
      </c>
      <c r="O24" s="217" t="s">
        <v>210</v>
      </c>
      <c r="P24" s="217" t="s">
        <v>210</v>
      </c>
      <c r="Q24" s="217" t="s">
        <v>210</v>
      </c>
      <c r="R24" s="216" t="s">
        <v>252</v>
      </c>
      <c r="S24" s="217" t="s">
        <v>210</v>
      </c>
      <c r="T24" s="217" t="s">
        <v>210</v>
      </c>
      <c r="U24" s="217" t="s">
        <v>210</v>
      </c>
      <c r="V24" s="217" t="s">
        <v>210</v>
      </c>
      <c r="W24" s="217" t="s">
        <v>210</v>
      </c>
      <c r="X24" s="217" t="s">
        <v>210</v>
      </c>
      <c r="Y24" s="217" t="s">
        <v>210</v>
      </c>
      <c r="Z24" s="217" t="s">
        <v>210</v>
      </c>
      <c r="AA24" s="217" t="s">
        <v>210</v>
      </c>
      <c r="AB24" s="217" t="s">
        <v>210</v>
      </c>
      <c r="AC24" s="217" t="s">
        <v>1</v>
      </c>
      <c r="AD24" s="217" t="s">
        <v>1</v>
      </c>
      <c r="AE24" s="216" t="s">
        <v>252</v>
      </c>
      <c r="AF24" s="217" t="s">
        <v>210</v>
      </c>
      <c r="AG24" s="236"/>
      <c r="AH24" s="7"/>
      <c r="AI24" s="8"/>
      <c r="AJ24" s="3"/>
      <c r="AK24" s="16">
        <f t="shared" si="8"/>
        <v>4</v>
      </c>
      <c r="AL24" s="205">
        <f>AK24/COUNTA(H24:AJ24)</f>
        <v>0.16</v>
      </c>
      <c r="AM24" s="18">
        <f aca="true" t="shared" si="13" ref="AM24:AM31">COUNTIF(H24:AJ24,"○")</f>
        <v>0</v>
      </c>
      <c r="AN24" s="19">
        <f t="shared" si="11"/>
        <v>0</v>
      </c>
      <c r="AO24" s="20">
        <f aca="true" t="shared" si="14" ref="AO24:AO31">COUNTIF(H24:AJ24,"◎")</f>
        <v>4</v>
      </c>
      <c r="AP24" s="21">
        <f aca="true" t="shared" si="15" ref="AP24:AP36">AO24/(COUNTIF($H$2:$AJ$2,"試合")+COUNTIF($H$2:$AJ$2,"大会"))</f>
        <v>0.36363636363636365</v>
      </c>
      <c r="AQ24">
        <f t="shared" si="7"/>
        <v>26</v>
      </c>
    </row>
    <row r="25" spans="1:43" ht="13.5">
      <c r="A25" s="211" t="s">
        <v>411</v>
      </c>
      <c r="B25" s="212" t="s">
        <v>411</v>
      </c>
      <c r="C25" s="220">
        <v>13</v>
      </c>
      <c r="D25" s="220">
        <v>11</v>
      </c>
      <c r="E25" s="214" t="s">
        <v>427</v>
      </c>
      <c r="F25" s="221" t="s">
        <v>374</v>
      </c>
      <c r="G25" s="219"/>
      <c r="H25" s="217" t="s">
        <v>210</v>
      </c>
      <c r="I25" s="217" t="s">
        <v>210</v>
      </c>
      <c r="J25" s="217" t="s">
        <v>210</v>
      </c>
      <c r="K25" s="217" t="s">
        <v>210</v>
      </c>
      <c r="L25" s="216" t="s">
        <v>204</v>
      </c>
      <c r="M25" s="217" t="s">
        <v>210</v>
      </c>
      <c r="N25" s="217" t="s">
        <v>210</v>
      </c>
      <c r="O25" s="216" t="s">
        <v>204</v>
      </c>
      <c r="P25" s="216" t="s">
        <v>252</v>
      </c>
      <c r="Q25" s="217" t="s">
        <v>210</v>
      </c>
      <c r="R25" s="217" t="s">
        <v>210</v>
      </c>
      <c r="S25" s="217" t="s">
        <v>210</v>
      </c>
      <c r="T25" s="217" t="s">
        <v>210</v>
      </c>
      <c r="U25" s="217" t="s">
        <v>210</v>
      </c>
      <c r="V25" s="217" t="s">
        <v>210</v>
      </c>
      <c r="W25" s="217" t="s">
        <v>210</v>
      </c>
      <c r="X25" s="216" t="s">
        <v>252</v>
      </c>
      <c r="Y25" s="217" t="s">
        <v>210</v>
      </c>
      <c r="Z25" s="217" t="s">
        <v>210</v>
      </c>
      <c r="AA25" s="216" t="s">
        <v>204</v>
      </c>
      <c r="AB25" s="217" t="s">
        <v>210</v>
      </c>
      <c r="AC25" s="217" t="s">
        <v>1</v>
      </c>
      <c r="AD25" s="217" t="s">
        <v>1</v>
      </c>
      <c r="AE25" s="217" t="s">
        <v>210</v>
      </c>
      <c r="AF25" s="217" t="s">
        <v>210</v>
      </c>
      <c r="AG25" s="236"/>
      <c r="AH25" s="7"/>
      <c r="AI25" s="7"/>
      <c r="AJ25" s="3"/>
      <c r="AK25" s="16">
        <f t="shared" si="8"/>
        <v>5</v>
      </c>
      <c r="AL25" s="205">
        <f>AK25/COUNTA(H25:AJ25)</f>
        <v>0.2</v>
      </c>
      <c r="AM25" s="18">
        <f>COUNTIF(H25:AJ25,"○")</f>
        <v>3</v>
      </c>
      <c r="AN25" s="19">
        <f t="shared" si="11"/>
        <v>0.21428571428571427</v>
      </c>
      <c r="AO25" s="20">
        <f>COUNTIF(H25:AJ25,"◎")</f>
        <v>2</v>
      </c>
      <c r="AP25" s="21">
        <f>AO25/(COUNTIF($H$2:$AJ$2,"試合")+COUNTIF($H$2:$AJ$2,"大会"))</f>
        <v>0.18181818181818182</v>
      </c>
      <c r="AQ25">
        <f t="shared" si="7"/>
        <v>21</v>
      </c>
    </row>
    <row r="26" spans="1:43" ht="13.5">
      <c r="A26" s="211" t="s">
        <v>411</v>
      </c>
      <c r="B26" s="212" t="s">
        <v>411</v>
      </c>
      <c r="C26" s="212" t="s">
        <v>411</v>
      </c>
      <c r="D26" s="212">
        <v>55</v>
      </c>
      <c r="E26" s="214" t="s">
        <v>452</v>
      </c>
      <c r="F26" s="221" t="s">
        <v>374</v>
      </c>
      <c r="G26" s="214"/>
      <c r="H26" s="217" t="s">
        <v>210</v>
      </c>
      <c r="I26" s="216" t="s">
        <v>252</v>
      </c>
      <c r="J26" s="217" t="s">
        <v>210</v>
      </c>
      <c r="K26" s="217" t="s">
        <v>210</v>
      </c>
      <c r="L26" s="217" t="s">
        <v>210</v>
      </c>
      <c r="M26" s="217" t="s">
        <v>210</v>
      </c>
      <c r="N26" s="217" t="s">
        <v>210</v>
      </c>
      <c r="O26" s="217" t="s">
        <v>210</v>
      </c>
      <c r="P26" s="216" t="s">
        <v>252</v>
      </c>
      <c r="Q26" s="217" t="s">
        <v>210</v>
      </c>
      <c r="R26" s="217" t="s">
        <v>210</v>
      </c>
      <c r="S26" s="217" t="s">
        <v>210</v>
      </c>
      <c r="T26" s="216" t="s">
        <v>252</v>
      </c>
      <c r="U26" s="217" t="s">
        <v>210</v>
      </c>
      <c r="V26" s="217" t="s">
        <v>210</v>
      </c>
      <c r="W26" s="217" t="s">
        <v>210</v>
      </c>
      <c r="X26" s="216" t="s">
        <v>252</v>
      </c>
      <c r="Y26" s="217" t="s">
        <v>210</v>
      </c>
      <c r="Z26" s="217" t="s">
        <v>210</v>
      </c>
      <c r="AA26" s="217" t="s">
        <v>210</v>
      </c>
      <c r="AB26" s="216" t="s">
        <v>252</v>
      </c>
      <c r="AC26" s="217" t="s">
        <v>1</v>
      </c>
      <c r="AD26" s="217" t="s">
        <v>1</v>
      </c>
      <c r="AE26" s="217" t="s">
        <v>210</v>
      </c>
      <c r="AF26" s="217" t="s">
        <v>210</v>
      </c>
      <c r="AG26" s="236"/>
      <c r="AH26" s="7"/>
      <c r="AI26" s="7"/>
      <c r="AK26" s="16">
        <f t="shared" si="8"/>
        <v>5</v>
      </c>
      <c r="AL26" s="205">
        <f>AK26/COUNTA(H26:AI26)</f>
        <v>0.2</v>
      </c>
      <c r="AM26" s="18">
        <f>COUNTIF(AI26:AI26,"○")</f>
        <v>0</v>
      </c>
      <c r="AN26" s="19">
        <f t="shared" si="11"/>
        <v>0</v>
      </c>
      <c r="AO26" s="20">
        <f>COUNTIF(H26:AI26,"◎")</f>
        <v>5</v>
      </c>
      <c r="AP26" s="21">
        <f>AO26/(COUNTIF($H$2:$AJ$2,"試合")+COUNTIF($H$2:$AJ$2,"大会"))</f>
        <v>0.45454545454545453</v>
      </c>
      <c r="AQ26">
        <f t="shared" si="7"/>
        <v>21</v>
      </c>
    </row>
    <row r="27" spans="1:43" ht="13.5">
      <c r="A27" s="211" t="s">
        <v>411</v>
      </c>
      <c r="B27" s="212" t="s">
        <v>411</v>
      </c>
      <c r="C27" s="212" t="s">
        <v>411</v>
      </c>
      <c r="D27" s="212">
        <v>4</v>
      </c>
      <c r="E27" s="214" t="s">
        <v>451</v>
      </c>
      <c r="F27" s="221" t="s">
        <v>374</v>
      </c>
      <c r="G27" s="214"/>
      <c r="H27" s="217" t="s">
        <v>210</v>
      </c>
      <c r="I27" s="217" t="s">
        <v>210</v>
      </c>
      <c r="J27" s="217" t="s">
        <v>210</v>
      </c>
      <c r="K27" s="216" t="s">
        <v>252</v>
      </c>
      <c r="L27" s="217" t="s">
        <v>210</v>
      </c>
      <c r="M27" s="217" t="s">
        <v>210</v>
      </c>
      <c r="N27" s="217" t="s">
        <v>210</v>
      </c>
      <c r="O27" s="217" t="s">
        <v>210</v>
      </c>
      <c r="P27" s="217" t="s">
        <v>210</v>
      </c>
      <c r="Q27" s="217" t="s">
        <v>210</v>
      </c>
      <c r="R27" s="216" t="s">
        <v>252</v>
      </c>
      <c r="S27" s="217" t="s">
        <v>210</v>
      </c>
      <c r="T27" s="216" t="s">
        <v>252</v>
      </c>
      <c r="U27" s="217" t="s">
        <v>210</v>
      </c>
      <c r="V27" s="217" t="s">
        <v>210</v>
      </c>
      <c r="W27" s="217" t="s">
        <v>210</v>
      </c>
      <c r="X27" s="217" t="s">
        <v>210</v>
      </c>
      <c r="Y27" s="217" t="s">
        <v>210</v>
      </c>
      <c r="Z27" s="217" t="s">
        <v>210</v>
      </c>
      <c r="AA27" s="217" t="s">
        <v>210</v>
      </c>
      <c r="AB27" s="217" t="s">
        <v>210</v>
      </c>
      <c r="AC27" s="217" t="s">
        <v>1</v>
      </c>
      <c r="AD27" s="217" t="s">
        <v>1</v>
      </c>
      <c r="AE27" s="217" t="s">
        <v>210</v>
      </c>
      <c r="AF27" s="217" t="s">
        <v>210</v>
      </c>
      <c r="AG27" s="236"/>
      <c r="AH27" s="8"/>
      <c r="AI27" s="7"/>
      <c r="AJ27" s="7"/>
      <c r="AK27" s="16">
        <f t="shared" si="8"/>
        <v>3</v>
      </c>
      <c r="AL27" s="205">
        <f>AK27/COUNTA(H27:AJ27)</f>
        <v>0.12</v>
      </c>
      <c r="AM27" s="18">
        <f>COUNTIF(AI27:AJ27,"○")</f>
        <v>0</v>
      </c>
      <c r="AN27" s="19">
        <f t="shared" si="11"/>
        <v>0</v>
      </c>
      <c r="AO27" s="20">
        <f>COUNTIF(H27:AJ27,"◎")</f>
        <v>3</v>
      </c>
      <c r="AP27" s="21">
        <f>AO27/(COUNTIF($H$2:$AJ$2,"試合")+COUNTIF($H$2:$AJ$2,"大会"))</f>
        <v>0.2727272727272727</v>
      </c>
      <c r="AQ27">
        <f t="shared" si="7"/>
        <v>29</v>
      </c>
    </row>
    <row r="28" spans="1:43" ht="13.5">
      <c r="A28" s="211"/>
      <c r="B28" s="212"/>
      <c r="C28" s="212"/>
      <c r="D28" s="212"/>
      <c r="E28" s="214" t="s">
        <v>528</v>
      </c>
      <c r="F28" s="215" t="s">
        <v>375</v>
      </c>
      <c r="G28" s="214"/>
      <c r="H28" s="217" t="s">
        <v>210</v>
      </c>
      <c r="I28" s="216" t="s">
        <v>252</v>
      </c>
      <c r="J28" s="216" t="s">
        <v>410</v>
      </c>
      <c r="K28" s="217" t="s">
        <v>210</v>
      </c>
      <c r="L28" s="217" t="s">
        <v>210</v>
      </c>
      <c r="M28" s="217" t="s">
        <v>210</v>
      </c>
      <c r="N28" s="217" t="s">
        <v>210</v>
      </c>
      <c r="O28" s="217" t="s">
        <v>210</v>
      </c>
      <c r="P28" s="217" t="s">
        <v>210</v>
      </c>
      <c r="Q28" s="217" t="s">
        <v>210</v>
      </c>
      <c r="R28" s="217" t="s">
        <v>210</v>
      </c>
      <c r="S28" s="217" t="s">
        <v>210</v>
      </c>
      <c r="T28" s="217" t="s">
        <v>210</v>
      </c>
      <c r="U28" s="216" t="s">
        <v>204</v>
      </c>
      <c r="V28" s="217" t="s">
        <v>210</v>
      </c>
      <c r="W28" s="217" t="s">
        <v>210</v>
      </c>
      <c r="X28" s="216" t="s">
        <v>252</v>
      </c>
      <c r="Y28" s="217" t="s">
        <v>210</v>
      </c>
      <c r="Z28" s="217" t="s">
        <v>210</v>
      </c>
      <c r="AA28" s="217" t="s">
        <v>210</v>
      </c>
      <c r="AB28" s="217" t="s">
        <v>210</v>
      </c>
      <c r="AC28" s="217" t="s">
        <v>1</v>
      </c>
      <c r="AD28" s="217" t="s">
        <v>1</v>
      </c>
      <c r="AE28" s="216" t="s">
        <v>252</v>
      </c>
      <c r="AF28" s="217" t="s">
        <v>210</v>
      </c>
      <c r="AG28" s="235"/>
      <c r="AH28" s="8"/>
      <c r="AI28" s="7"/>
      <c r="AJ28" s="3"/>
      <c r="AK28" s="16">
        <f t="shared" si="8"/>
        <v>5</v>
      </c>
      <c r="AL28" s="205">
        <f>AK28/COUNTA(H28:AJ28)</f>
        <v>0.2</v>
      </c>
      <c r="AM28" s="18">
        <f>COUNTIF(H28:AJ28,"○")</f>
        <v>2</v>
      </c>
      <c r="AN28" s="19">
        <f t="shared" si="11"/>
        <v>0.14285714285714285</v>
      </c>
      <c r="AO28" s="20">
        <f>COUNTIF(H28:AJ28,"◎")</f>
        <v>3</v>
      </c>
      <c r="AP28" s="21">
        <f>AO28/(COUNTIF($H$2:$AJ$2,"試合")+COUNTIF($H$2:$AJ$2,"大会"))</f>
        <v>0.2727272727272727</v>
      </c>
      <c r="AQ28">
        <f t="shared" si="7"/>
        <v>21</v>
      </c>
    </row>
    <row r="29" spans="1:43" ht="13.5">
      <c r="A29" s="211">
        <v>31</v>
      </c>
      <c r="B29" s="212">
        <v>31</v>
      </c>
      <c r="C29" s="220">
        <v>31</v>
      </c>
      <c r="D29" s="212" t="s">
        <v>411</v>
      </c>
      <c r="E29" s="214" t="s">
        <v>438</v>
      </c>
      <c r="F29" s="215" t="s">
        <v>375</v>
      </c>
      <c r="G29" s="215" t="s">
        <v>430</v>
      </c>
      <c r="H29" s="217" t="s">
        <v>210</v>
      </c>
      <c r="I29" s="217" t="s">
        <v>210</v>
      </c>
      <c r="J29" s="216" t="s">
        <v>410</v>
      </c>
      <c r="K29" s="217" t="s">
        <v>210</v>
      </c>
      <c r="L29" s="217" t="s">
        <v>210</v>
      </c>
      <c r="M29" s="217" t="s">
        <v>210</v>
      </c>
      <c r="N29" s="216" t="s">
        <v>252</v>
      </c>
      <c r="O29" s="217" t="s">
        <v>210</v>
      </c>
      <c r="P29" s="217" t="s">
        <v>210</v>
      </c>
      <c r="Q29" s="217" t="s">
        <v>210</v>
      </c>
      <c r="R29" s="217" t="s">
        <v>210</v>
      </c>
      <c r="S29" s="217" t="s">
        <v>210</v>
      </c>
      <c r="T29" s="217" t="s">
        <v>210</v>
      </c>
      <c r="U29" s="216" t="s">
        <v>204</v>
      </c>
      <c r="V29" s="217" t="s">
        <v>210</v>
      </c>
      <c r="W29" s="217" t="s">
        <v>210</v>
      </c>
      <c r="X29" s="217" t="s">
        <v>210</v>
      </c>
      <c r="Y29" s="217" t="s">
        <v>210</v>
      </c>
      <c r="Z29" s="217" t="s">
        <v>210</v>
      </c>
      <c r="AA29" s="217" t="s">
        <v>210</v>
      </c>
      <c r="AB29" s="217" t="s">
        <v>210</v>
      </c>
      <c r="AC29" s="217" t="s">
        <v>1</v>
      </c>
      <c r="AD29" s="217" t="s">
        <v>1</v>
      </c>
      <c r="AE29" s="216" t="s">
        <v>252</v>
      </c>
      <c r="AF29" s="217" t="s">
        <v>210</v>
      </c>
      <c r="AG29" s="236"/>
      <c r="AH29" s="8"/>
      <c r="AI29" s="8"/>
      <c r="AJ29" s="3"/>
      <c r="AK29" s="16">
        <f t="shared" si="8"/>
        <v>4</v>
      </c>
      <c r="AL29" s="205">
        <f>AK29/COUNTA(H29:AJ29)</f>
        <v>0.16</v>
      </c>
      <c r="AM29" s="18">
        <f t="shared" si="13"/>
        <v>2</v>
      </c>
      <c r="AN29" s="19">
        <f>AM29/COUNTIF($S$2:$AJ$2,"練習")</f>
        <v>0.2222222222222222</v>
      </c>
      <c r="AO29" s="20">
        <f t="shared" si="14"/>
        <v>2</v>
      </c>
      <c r="AP29" s="21">
        <f t="shared" si="15"/>
        <v>0.18181818181818182</v>
      </c>
      <c r="AQ29">
        <f t="shared" si="7"/>
        <v>26</v>
      </c>
    </row>
    <row r="30" spans="1:43" ht="13.5">
      <c r="A30" s="211" t="s">
        <v>411</v>
      </c>
      <c r="B30" s="212" t="s">
        <v>411</v>
      </c>
      <c r="C30" s="223" t="s">
        <v>441</v>
      </c>
      <c r="D30" s="223" t="s">
        <v>526</v>
      </c>
      <c r="E30" s="214" t="s">
        <v>442</v>
      </c>
      <c r="F30" s="221" t="s">
        <v>374</v>
      </c>
      <c r="G30" s="214"/>
      <c r="H30" s="217" t="s">
        <v>210</v>
      </c>
      <c r="I30" s="217" t="s">
        <v>210</v>
      </c>
      <c r="J30" s="217" t="s">
        <v>210</v>
      </c>
      <c r="K30" s="216" t="s">
        <v>252</v>
      </c>
      <c r="L30" s="217" t="s">
        <v>210</v>
      </c>
      <c r="M30" s="217" t="s">
        <v>210</v>
      </c>
      <c r="N30" s="217" t="s">
        <v>210</v>
      </c>
      <c r="O30" s="216" t="s">
        <v>204</v>
      </c>
      <c r="P30" s="217" t="s">
        <v>210</v>
      </c>
      <c r="Q30" s="217" t="s">
        <v>210</v>
      </c>
      <c r="R30" s="217" t="s">
        <v>210</v>
      </c>
      <c r="S30" s="217" t="s">
        <v>210</v>
      </c>
      <c r="T30" s="217" t="s">
        <v>210</v>
      </c>
      <c r="U30" s="217" t="s">
        <v>210</v>
      </c>
      <c r="V30" s="217" t="s">
        <v>210</v>
      </c>
      <c r="W30" s="217" t="s">
        <v>210</v>
      </c>
      <c r="X30" s="217" t="s">
        <v>210</v>
      </c>
      <c r="Y30" s="217" t="s">
        <v>210</v>
      </c>
      <c r="Z30" s="217" t="s">
        <v>210</v>
      </c>
      <c r="AA30" s="216" t="s">
        <v>204</v>
      </c>
      <c r="AB30" s="217" t="s">
        <v>210</v>
      </c>
      <c r="AC30" s="217" t="s">
        <v>1</v>
      </c>
      <c r="AD30" s="216" t="s">
        <v>204</v>
      </c>
      <c r="AE30" s="217" t="s">
        <v>210</v>
      </c>
      <c r="AF30" s="217" t="s">
        <v>210</v>
      </c>
      <c r="AG30" s="236"/>
      <c r="AH30" s="8"/>
      <c r="AI30" s="7"/>
      <c r="AJ30" s="3"/>
      <c r="AK30" s="16">
        <f t="shared" si="8"/>
        <v>4</v>
      </c>
      <c r="AL30" s="205">
        <f>AK30/COUNTA(H30:AJ30)</f>
        <v>0.16</v>
      </c>
      <c r="AM30" s="18">
        <f t="shared" si="13"/>
        <v>3</v>
      </c>
      <c r="AN30" s="19">
        <f aca="true" t="shared" si="16" ref="AN30:AN36">AM30/COUNTIF($H$2:$AJ$2,"練習")</f>
        <v>0.21428571428571427</v>
      </c>
      <c r="AO30" s="20">
        <f t="shared" si="14"/>
        <v>1</v>
      </c>
      <c r="AP30" s="21">
        <f t="shared" si="15"/>
        <v>0.09090909090909091</v>
      </c>
      <c r="AQ30">
        <f t="shared" si="7"/>
        <v>26</v>
      </c>
    </row>
    <row r="31" spans="1:43" ht="13.5">
      <c r="A31" s="211" t="s">
        <v>411</v>
      </c>
      <c r="B31" s="212" t="s">
        <v>411</v>
      </c>
      <c r="C31" s="220">
        <v>7</v>
      </c>
      <c r="D31" s="220">
        <v>10</v>
      </c>
      <c r="E31" s="214" t="s">
        <v>416</v>
      </c>
      <c r="F31" s="215" t="s">
        <v>375</v>
      </c>
      <c r="G31" s="214"/>
      <c r="H31" s="217" t="s">
        <v>210</v>
      </c>
      <c r="I31" s="217" t="s">
        <v>210</v>
      </c>
      <c r="J31" s="217" t="s">
        <v>210</v>
      </c>
      <c r="K31" s="217" t="s">
        <v>210</v>
      </c>
      <c r="L31" s="217" t="s">
        <v>210</v>
      </c>
      <c r="M31" s="217" t="s">
        <v>210</v>
      </c>
      <c r="N31" s="216" t="s">
        <v>252</v>
      </c>
      <c r="O31" s="217" t="s">
        <v>210</v>
      </c>
      <c r="P31" s="216" t="s">
        <v>252</v>
      </c>
      <c r="Q31" s="217" t="s">
        <v>210</v>
      </c>
      <c r="R31" s="217" t="s">
        <v>210</v>
      </c>
      <c r="S31" s="217" t="s">
        <v>210</v>
      </c>
      <c r="T31" s="217" t="s">
        <v>210</v>
      </c>
      <c r="U31" s="217" t="s">
        <v>210</v>
      </c>
      <c r="V31" s="217" t="s">
        <v>210</v>
      </c>
      <c r="W31" s="216" t="s">
        <v>204</v>
      </c>
      <c r="X31" s="217" t="s">
        <v>210</v>
      </c>
      <c r="Y31" s="217" t="s">
        <v>210</v>
      </c>
      <c r="Z31" s="217" t="s">
        <v>210</v>
      </c>
      <c r="AA31" s="217" t="s">
        <v>210</v>
      </c>
      <c r="AB31" s="217" t="s">
        <v>210</v>
      </c>
      <c r="AC31" s="217" t="s">
        <v>1</v>
      </c>
      <c r="AD31" s="217" t="s">
        <v>1</v>
      </c>
      <c r="AE31" s="217" t="s">
        <v>210</v>
      </c>
      <c r="AF31" s="217" t="s">
        <v>210</v>
      </c>
      <c r="AG31" s="236"/>
      <c r="AH31" s="7"/>
      <c r="AI31" s="7"/>
      <c r="AJ31" s="3"/>
      <c r="AK31" s="16">
        <f t="shared" si="8"/>
        <v>3</v>
      </c>
      <c r="AL31" s="205">
        <f>AK31/COUNTA(H31:AJ31)</f>
        <v>0.12</v>
      </c>
      <c r="AM31" s="18">
        <f t="shared" si="13"/>
        <v>1</v>
      </c>
      <c r="AN31" s="19">
        <f t="shared" si="16"/>
        <v>0.07142857142857142</v>
      </c>
      <c r="AO31" s="20">
        <f t="shared" si="14"/>
        <v>2</v>
      </c>
      <c r="AP31" s="21">
        <f t="shared" si="15"/>
        <v>0.18181818181818182</v>
      </c>
      <c r="AQ31">
        <f t="shared" si="7"/>
        <v>29</v>
      </c>
    </row>
    <row r="32" spans="1:43" ht="13.5">
      <c r="A32" s="218">
        <v>14</v>
      </c>
      <c r="B32" s="219">
        <v>14</v>
      </c>
      <c r="C32" s="213">
        <v>9</v>
      </c>
      <c r="D32" s="212" t="s">
        <v>411</v>
      </c>
      <c r="E32" s="214" t="s">
        <v>429</v>
      </c>
      <c r="F32" s="221" t="s">
        <v>374</v>
      </c>
      <c r="G32" s="215" t="s">
        <v>430</v>
      </c>
      <c r="H32" s="217" t="s">
        <v>210</v>
      </c>
      <c r="I32" s="217" t="s">
        <v>210</v>
      </c>
      <c r="J32" s="217" t="s">
        <v>210</v>
      </c>
      <c r="K32" s="217" t="s">
        <v>210</v>
      </c>
      <c r="L32" s="217" t="s">
        <v>210</v>
      </c>
      <c r="M32" s="217" t="s">
        <v>210</v>
      </c>
      <c r="N32" s="216" t="s">
        <v>252</v>
      </c>
      <c r="O32" s="217" t="s">
        <v>210</v>
      </c>
      <c r="P32" s="217" t="s">
        <v>210</v>
      </c>
      <c r="Q32" s="217" t="s">
        <v>210</v>
      </c>
      <c r="R32" s="216" t="s">
        <v>252</v>
      </c>
      <c r="S32" s="217" t="s">
        <v>210</v>
      </c>
      <c r="T32" s="217" t="s">
        <v>210</v>
      </c>
      <c r="U32" s="217" t="s">
        <v>210</v>
      </c>
      <c r="V32" s="217" t="s">
        <v>210</v>
      </c>
      <c r="W32" s="217" t="s">
        <v>210</v>
      </c>
      <c r="X32" s="217" t="s">
        <v>210</v>
      </c>
      <c r="Y32" s="216" t="s">
        <v>204</v>
      </c>
      <c r="Z32" s="217" t="s">
        <v>210</v>
      </c>
      <c r="AA32" s="216" t="s">
        <v>204</v>
      </c>
      <c r="AB32" s="217" t="s">
        <v>210</v>
      </c>
      <c r="AC32" s="217" t="s">
        <v>1</v>
      </c>
      <c r="AD32" s="217" t="s">
        <v>1</v>
      </c>
      <c r="AE32" s="216" t="s">
        <v>252</v>
      </c>
      <c r="AF32" s="217" t="s">
        <v>210</v>
      </c>
      <c r="AG32" s="236"/>
      <c r="AH32" s="8"/>
      <c r="AI32" s="8"/>
      <c r="AJ32" s="3"/>
      <c r="AK32" s="16">
        <f t="shared" si="8"/>
        <v>5</v>
      </c>
      <c r="AL32" s="205">
        <f>AK32/COUNTA(H32:AJ32)</f>
        <v>0.2</v>
      </c>
      <c r="AM32" s="18">
        <f>COUNTIF(H32:AJ32,"○")</f>
        <v>2</v>
      </c>
      <c r="AN32" s="19">
        <f t="shared" si="16"/>
        <v>0.14285714285714285</v>
      </c>
      <c r="AO32" s="20">
        <f>COUNTIF(H32:AJ32,"◎")</f>
        <v>3</v>
      </c>
      <c r="AP32" s="21">
        <f t="shared" si="15"/>
        <v>0.2727272727272727</v>
      </c>
      <c r="AQ32">
        <f t="shared" si="7"/>
        <v>21</v>
      </c>
    </row>
    <row r="33" spans="1:43" ht="13.5">
      <c r="A33" s="211" t="s">
        <v>411</v>
      </c>
      <c r="B33" s="212" t="s">
        <v>411</v>
      </c>
      <c r="C33" s="220">
        <v>28</v>
      </c>
      <c r="D33" s="220">
        <v>1</v>
      </c>
      <c r="E33" s="214" t="s">
        <v>419</v>
      </c>
      <c r="F33" s="215" t="s">
        <v>375</v>
      </c>
      <c r="G33" s="214"/>
      <c r="H33" s="217" t="s">
        <v>210</v>
      </c>
      <c r="I33" s="217" t="s">
        <v>210</v>
      </c>
      <c r="J33" s="217" t="s">
        <v>210</v>
      </c>
      <c r="K33" s="216" t="s">
        <v>252</v>
      </c>
      <c r="L33" s="217" t="s">
        <v>210</v>
      </c>
      <c r="M33" s="217" t="s">
        <v>210</v>
      </c>
      <c r="N33" s="217" t="s">
        <v>210</v>
      </c>
      <c r="O33" s="217" t="s">
        <v>210</v>
      </c>
      <c r="P33" s="217" t="s">
        <v>210</v>
      </c>
      <c r="Q33" s="217" t="s">
        <v>210</v>
      </c>
      <c r="R33" s="217" t="s">
        <v>210</v>
      </c>
      <c r="S33" s="217" t="s">
        <v>210</v>
      </c>
      <c r="T33" s="217" t="s">
        <v>210</v>
      </c>
      <c r="U33" s="217" t="s">
        <v>210</v>
      </c>
      <c r="V33" s="217" t="s">
        <v>210</v>
      </c>
      <c r="W33" s="216" t="s">
        <v>204</v>
      </c>
      <c r="X33" s="217" t="s">
        <v>210</v>
      </c>
      <c r="Y33" s="217" t="s">
        <v>210</v>
      </c>
      <c r="Z33" s="217" t="s">
        <v>210</v>
      </c>
      <c r="AA33" s="217" t="s">
        <v>210</v>
      </c>
      <c r="AB33" s="217" t="s">
        <v>210</v>
      </c>
      <c r="AC33" s="217" t="s">
        <v>1</v>
      </c>
      <c r="AD33" s="217" t="s">
        <v>1</v>
      </c>
      <c r="AE33" s="217" t="s">
        <v>1</v>
      </c>
      <c r="AF33" s="216" t="s">
        <v>204</v>
      </c>
      <c r="AG33" s="236"/>
      <c r="AH33" s="8"/>
      <c r="AI33" s="7"/>
      <c r="AJ33" s="3"/>
      <c r="AK33" s="16">
        <f t="shared" si="8"/>
        <v>3</v>
      </c>
      <c r="AL33" s="205">
        <f>AK33/COUNTA(H33:AJ33)</f>
        <v>0.12</v>
      </c>
      <c r="AM33" s="18">
        <f>COUNTIF(H33:AJ33,"○")</f>
        <v>2</v>
      </c>
      <c r="AN33" s="19">
        <f t="shared" si="16"/>
        <v>0.14285714285714285</v>
      </c>
      <c r="AO33" s="20">
        <f>COUNTIF(H33:AJ33,"◎")</f>
        <v>1</v>
      </c>
      <c r="AP33" s="21">
        <f>AO33/(COUNTIF($H$2:$AJ$2,"試合")+COUNTIF($H$2:$AJ$2,"大会"))</f>
        <v>0.09090909090909091</v>
      </c>
      <c r="AQ33">
        <f t="shared" si="7"/>
        <v>29</v>
      </c>
    </row>
    <row r="34" spans="1:43" ht="13.5">
      <c r="A34" s="211" t="s">
        <v>411</v>
      </c>
      <c r="B34" s="212" t="s">
        <v>411</v>
      </c>
      <c r="C34" s="220">
        <v>30</v>
      </c>
      <c r="D34" s="212" t="s">
        <v>411</v>
      </c>
      <c r="E34" s="214" t="s">
        <v>447</v>
      </c>
      <c r="F34" s="215" t="s">
        <v>375</v>
      </c>
      <c r="G34" s="214"/>
      <c r="H34" s="217" t="s">
        <v>210</v>
      </c>
      <c r="I34" s="217" t="s">
        <v>210</v>
      </c>
      <c r="J34" s="217" t="s">
        <v>210</v>
      </c>
      <c r="K34" s="217" t="s">
        <v>210</v>
      </c>
      <c r="L34" s="217" t="s">
        <v>210</v>
      </c>
      <c r="M34" s="217" t="s">
        <v>210</v>
      </c>
      <c r="N34" s="217" t="s">
        <v>210</v>
      </c>
      <c r="O34" s="217" t="s">
        <v>210</v>
      </c>
      <c r="P34" s="217" t="s">
        <v>210</v>
      </c>
      <c r="Q34" s="217" t="s">
        <v>210</v>
      </c>
      <c r="R34" s="217" t="s">
        <v>210</v>
      </c>
      <c r="S34" s="217" t="s">
        <v>210</v>
      </c>
      <c r="T34" s="217" t="s">
        <v>210</v>
      </c>
      <c r="U34" s="217" t="s">
        <v>210</v>
      </c>
      <c r="V34" s="217" t="s">
        <v>210</v>
      </c>
      <c r="W34" s="217" t="s">
        <v>210</v>
      </c>
      <c r="X34" s="217" t="s">
        <v>210</v>
      </c>
      <c r="Y34" s="217" t="s">
        <v>210</v>
      </c>
      <c r="Z34" s="217" t="s">
        <v>210</v>
      </c>
      <c r="AA34" s="217" t="s">
        <v>210</v>
      </c>
      <c r="AB34" s="217" t="s">
        <v>210</v>
      </c>
      <c r="AC34" s="217" t="s">
        <v>210</v>
      </c>
      <c r="AD34" s="217" t="s">
        <v>1</v>
      </c>
      <c r="AE34" s="217" t="s">
        <v>210</v>
      </c>
      <c r="AF34" s="216" t="s">
        <v>204</v>
      </c>
      <c r="AG34" s="236"/>
      <c r="AH34" s="8"/>
      <c r="AI34" s="8"/>
      <c r="AJ34" s="3"/>
      <c r="AK34" s="16">
        <f>AM34+AO34</f>
        <v>1</v>
      </c>
      <c r="AL34" s="205">
        <f>AK34/COUNTA(H34:AJ34)</f>
        <v>0.04</v>
      </c>
      <c r="AM34" s="18">
        <f>COUNTIF(H34:AJ34,"○")</f>
        <v>1</v>
      </c>
      <c r="AN34" s="19">
        <f>AM34/COUNTIF($H$2:$AJ$2,"練習")</f>
        <v>0.07142857142857142</v>
      </c>
      <c r="AO34" s="20">
        <f>COUNTIF(H34:AJ34,"◎")</f>
        <v>0</v>
      </c>
      <c r="AP34" s="21">
        <f>AO34/(COUNTIF($H$2:$AJ$2,"試合")+COUNTIF($H$2:$AJ$2,"大会"))</f>
        <v>0</v>
      </c>
      <c r="AQ34">
        <f t="shared" si="7"/>
        <v>37</v>
      </c>
    </row>
    <row r="35" spans="1:43" ht="13.5">
      <c r="A35" s="211">
        <v>18</v>
      </c>
      <c r="B35" s="212">
        <v>18</v>
      </c>
      <c r="C35" s="213">
        <v>18</v>
      </c>
      <c r="D35" s="213">
        <v>18</v>
      </c>
      <c r="E35" s="214" t="s">
        <v>435</v>
      </c>
      <c r="F35" s="215" t="s">
        <v>375</v>
      </c>
      <c r="G35" s="215"/>
      <c r="H35" s="217" t="s">
        <v>210</v>
      </c>
      <c r="I35" s="217" t="s">
        <v>210</v>
      </c>
      <c r="J35" s="217" t="s">
        <v>210</v>
      </c>
      <c r="K35" s="217" t="s">
        <v>210</v>
      </c>
      <c r="L35" s="217" t="s">
        <v>210</v>
      </c>
      <c r="M35" s="217" t="s">
        <v>210</v>
      </c>
      <c r="N35" s="216" t="s">
        <v>252</v>
      </c>
      <c r="O35" s="217" t="s">
        <v>210</v>
      </c>
      <c r="P35" s="217" t="s">
        <v>210</v>
      </c>
      <c r="Q35" s="217" t="s">
        <v>210</v>
      </c>
      <c r="R35" s="217" t="s">
        <v>210</v>
      </c>
      <c r="S35" s="217" t="s">
        <v>210</v>
      </c>
      <c r="T35" s="217" t="s">
        <v>210</v>
      </c>
      <c r="U35" s="217" t="s">
        <v>210</v>
      </c>
      <c r="V35" s="217" t="s">
        <v>210</v>
      </c>
      <c r="W35" s="216" t="s">
        <v>204</v>
      </c>
      <c r="X35" s="217" t="s">
        <v>210</v>
      </c>
      <c r="Y35" s="217" t="s">
        <v>210</v>
      </c>
      <c r="Z35" s="217" t="s">
        <v>210</v>
      </c>
      <c r="AA35" s="217" t="s">
        <v>210</v>
      </c>
      <c r="AB35" s="217" t="s">
        <v>210</v>
      </c>
      <c r="AC35" s="217" t="s">
        <v>1</v>
      </c>
      <c r="AD35" s="217" t="s">
        <v>1</v>
      </c>
      <c r="AE35" s="217" t="s">
        <v>210</v>
      </c>
      <c r="AF35" s="217" t="s">
        <v>210</v>
      </c>
      <c r="AG35" s="235"/>
      <c r="AH35" s="7"/>
      <c r="AI35" s="8"/>
      <c r="AJ35" s="3"/>
      <c r="AK35" s="16">
        <f t="shared" si="8"/>
        <v>2</v>
      </c>
      <c r="AL35" s="205">
        <f>AK35/COUNTA(H35:AJ35)</f>
        <v>0.08</v>
      </c>
      <c r="AM35" s="18">
        <f>COUNTIF(H35:AJ35,"○")</f>
        <v>1</v>
      </c>
      <c r="AN35" s="19">
        <f t="shared" si="16"/>
        <v>0.07142857142857142</v>
      </c>
      <c r="AO35" s="20">
        <f>COUNTIF(H35:AJ35,"◎")</f>
        <v>1</v>
      </c>
      <c r="AP35" s="21">
        <f>AO35/(COUNTIF($H$2:$AJ$2,"試合")+COUNTIF($H$2:$AJ$2,"大会"))</f>
        <v>0.09090909090909091</v>
      </c>
      <c r="AQ35">
        <f t="shared" si="7"/>
        <v>35</v>
      </c>
    </row>
    <row r="36" spans="1:43" ht="13.5">
      <c r="A36" s="218">
        <v>8</v>
      </c>
      <c r="B36" s="219">
        <v>8</v>
      </c>
      <c r="C36" s="213">
        <v>8</v>
      </c>
      <c r="D36" s="213">
        <v>23</v>
      </c>
      <c r="E36" s="214" t="s">
        <v>424</v>
      </c>
      <c r="F36" s="215" t="s">
        <v>375</v>
      </c>
      <c r="G36" s="215"/>
      <c r="H36" s="217" t="s">
        <v>210</v>
      </c>
      <c r="I36" s="217" t="s">
        <v>210</v>
      </c>
      <c r="J36" s="217" t="s">
        <v>210</v>
      </c>
      <c r="K36" s="217" t="s">
        <v>210</v>
      </c>
      <c r="L36" s="217" t="s">
        <v>210</v>
      </c>
      <c r="M36" s="217" t="s">
        <v>210</v>
      </c>
      <c r="N36" s="217" t="s">
        <v>210</v>
      </c>
      <c r="O36" s="217" t="s">
        <v>210</v>
      </c>
      <c r="P36" s="217" t="s">
        <v>210</v>
      </c>
      <c r="Q36" s="217" t="s">
        <v>210</v>
      </c>
      <c r="R36" s="217" t="s">
        <v>210</v>
      </c>
      <c r="S36" s="216" t="s">
        <v>204</v>
      </c>
      <c r="T36" s="217" t="s">
        <v>210</v>
      </c>
      <c r="U36" s="216" t="s">
        <v>204</v>
      </c>
      <c r="V36" s="217" t="s">
        <v>210</v>
      </c>
      <c r="W36" s="217" t="s">
        <v>210</v>
      </c>
      <c r="X36" s="217" t="s">
        <v>210</v>
      </c>
      <c r="Y36" s="217" t="s">
        <v>210</v>
      </c>
      <c r="Z36" s="217" t="s">
        <v>210</v>
      </c>
      <c r="AA36" s="217" t="s">
        <v>210</v>
      </c>
      <c r="AB36" s="217" t="s">
        <v>210</v>
      </c>
      <c r="AC36" s="217" t="s">
        <v>1</v>
      </c>
      <c r="AD36" s="216" t="s">
        <v>204</v>
      </c>
      <c r="AE36" s="217" t="s">
        <v>210</v>
      </c>
      <c r="AF36" s="217" t="s">
        <v>210</v>
      </c>
      <c r="AG36" s="236"/>
      <c r="AH36" s="8"/>
      <c r="AI36" s="8"/>
      <c r="AJ36" s="3"/>
      <c r="AK36" s="16">
        <f t="shared" si="8"/>
        <v>3</v>
      </c>
      <c r="AL36" s="205">
        <f>AK36/COUNTA(H36:AJ36)</f>
        <v>0.12</v>
      </c>
      <c r="AM36" s="18">
        <f>COUNTIF(H36:AJ36,"○")</f>
        <v>3</v>
      </c>
      <c r="AN36" s="19">
        <f t="shared" si="16"/>
        <v>0.21428571428571427</v>
      </c>
      <c r="AO36" s="20">
        <f>COUNTIF(H36:AJ36,"◎")</f>
        <v>0</v>
      </c>
      <c r="AP36" s="21">
        <f t="shared" si="15"/>
        <v>0</v>
      </c>
      <c r="AQ36">
        <f t="shared" si="7"/>
        <v>29</v>
      </c>
    </row>
    <row r="37" spans="1:42" ht="13.5">
      <c r="A37" s="211"/>
      <c r="B37" s="212"/>
      <c r="C37" s="212"/>
      <c r="D37" s="212"/>
      <c r="E37" s="214"/>
      <c r="F37" s="215"/>
      <c r="G37" s="214"/>
      <c r="H37" s="217"/>
      <c r="I37" s="217"/>
      <c r="J37" s="217"/>
      <c r="K37" s="217"/>
      <c r="L37" s="217"/>
      <c r="M37" s="217"/>
      <c r="N37" s="217"/>
      <c r="O37" s="236"/>
      <c r="P37" s="236"/>
      <c r="Q37" s="217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17"/>
      <c r="AG37" s="235"/>
      <c r="AH37" s="8"/>
      <c r="AI37" s="7"/>
      <c r="AJ37" s="3"/>
      <c r="AK37" s="16"/>
      <c r="AL37" s="16"/>
      <c r="AM37" s="18"/>
      <c r="AN37" s="19"/>
      <c r="AO37" s="20"/>
      <c r="AP37" s="21"/>
    </row>
    <row r="38" spans="3:43" ht="13.5">
      <c r="C38" s="177"/>
      <c r="D38" s="177"/>
      <c r="E38" s="158" t="s">
        <v>536</v>
      </c>
      <c r="F38" s="215" t="s">
        <v>375</v>
      </c>
      <c r="G38" s="3"/>
      <c r="H38" s="217" t="s">
        <v>386</v>
      </c>
      <c r="I38" s="216" t="s">
        <v>252</v>
      </c>
      <c r="J38" s="216" t="s">
        <v>410</v>
      </c>
      <c r="K38" s="217" t="s">
        <v>210</v>
      </c>
      <c r="L38" s="216" t="s">
        <v>204</v>
      </c>
      <c r="M38" s="217" t="s">
        <v>210</v>
      </c>
      <c r="N38" s="217" t="s">
        <v>210</v>
      </c>
      <c r="O38" s="217" t="s">
        <v>210</v>
      </c>
      <c r="P38" s="216" t="s">
        <v>252</v>
      </c>
      <c r="Q38" s="216" t="s">
        <v>252</v>
      </c>
      <c r="R38" s="217" t="s">
        <v>210</v>
      </c>
      <c r="S38" s="217" t="s">
        <v>210</v>
      </c>
      <c r="T38" s="217" t="s">
        <v>210</v>
      </c>
      <c r="U38" s="217" t="s">
        <v>210</v>
      </c>
      <c r="V38" s="216" t="s">
        <v>204</v>
      </c>
      <c r="W38" s="217" t="s">
        <v>210</v>
      </c>
      <c r="X38" s="217" t="s">
        <v>210</v>
      </c>
      <c r="Y38" s="217" t="s">
        <v>210</v>
      </c>
      <c r="Z38" s="217" t="s">
        <v>210</v>
      </c>
      <c r="AA38" s="217" t="s">
        <v>210</v>
      </c>
      <c r="AB38" s="217" t="s">
        <v>210</v>
      </c>
      <c r="AC38" s="217" t="s">
        <v>1</v>
      </c>
      <c r="AD38" s="217" t="s">
        <v>1</v>
      </c>
      <c r="AE38" s="217" t="s">
        <v>210</v>
      </c>
      <c r="AF38" s="217" t="s">
        <v>210</v>
      </c>
      <c r="AG38" s="8"/>
      <c r="AH38" s="8"/>
      <c r="AI38" s="8"/>
      <c r="AJ38" s="8"/>
      <c r="AK38" s="16">
        <f>AM38+AO38</f>
        <v>6</v>
      </c>
      <c r="AL38" s="205">
        <f>AK38/COUNTA(I38:AJ38)</f>
        <v>0.25</v>
      </c>
      <c r="AM38" s="18">
        <f>COUNTIF(I38:AJ38,"○")</f>
        <v>3</v>
      </c>
      <c r="AN38" s="19">
        <f>AM38/COUNTIF($H$2:$AJ$2,"練習")</f>
        <v>0.21428571428571427</v>
      </c>
      <c r="AO38" s="20">
        <f>COUNTIF(H38:AJ38,"◎")</f>
        <v>3</v>
      </c>
      <c r="AP38" s="21">
        <f>AO38/(COUNTIF($H$2:$AJ$2,"試合")+COUNTIF($H$2:$AJ$2,"大会"))</f>
        <v>0.2727272727272727</v>
      </c>
      <c r="AQ38">
        <f aca="true" t="shared" si="17" ref="AQ38:AQ84">RANK(AL38,$AL$4:$AL$84,0)</f>
        <v>18</v>
      </c>
    </row>
    <row r="39" spans="1:43" ht="13.5">
      <c r="A39" s="211" t="s">
        <v>411</v>
      </c>
      <c r="B39" s="212" t="s">
        <v>411</v>
      </c>
      <c r="C39" s="212" t="s">
        <v>411</v>
      </c>
      <c r="D39" s="212" t="s">
        <v>411</v>
      </c>
      <c r="E39" s="214" t="s">
        <v>543</v>
      </c>
      <c r="F39" s="215" t="s">
        <v>375</v>
      </c>
      <c r="G39" s="215" t="s">
        <v>430</v>
      </c>
      <c r="H39" s="217" t="s">
        <v>386</v>
      </c>
      <c r="I39" s="217" t="s">
        <v>386</v>
      </c>
      <c r="J39" s="217" t="s">
        <v>386</v>
      </c>
      <c r="K39" s="217" t="s">
        <v>386</v>
      </c>
      <c r="L39" s="217" t="s">
        <v>386</v>
      </c>
      <c r="M39" s="217" t="s">
        <v>386</v>
      </c>
      <c r="N39" s="216" t="s">
        <v>252</v>
      </c>
      <c r="O39" s="217" t="s">
        <v>210</v>
      </c>
      <c r="P39" s="217" t="s">
        <v>210</v>
      </c>
      <c r="Q39" s="217" t="s">
        <v>210</v>
      </c>
      <c r="R39" s="216" t="s">
        <v>252</v>
      </c>
      <c r="S39" s="217" t="s">
        <v>210</v>
      </c>
      <c r="T39" s="217" t="s">
        <v>210</v>
      </c>
      <c r="U39" s="217" t="s">
        <v>210</v>
      </c>
      <c r="V39" s="217" t="s">
        <v>210</v>
      </c>
      <c r="W39" s="217" t="s">
        <v>210</v>
      </c>
      <c r="X39" s="217" t="s">
        <v>210</v>
      </c>
      <c r="Y39" s="217" t="s">
        <v>210</v>
      </c>
      <c r="Z39" s="217" t="s">
        <v>210</v>
      </c>
      <c r="AA39" s="217" t="s">
        <v>210</v>
      </c>
      <c r="AB39" s="217" t="s">
        <v>210</v>
      </c>
      <c r="AC39" s="217" t="s">
        <v>1</v>
      </c>
      <c r="AD39" s="217" t="s">
        <v>1</v>
      </c>
      <c r="AE39" s="217" t="s">
        <v>210</v>
      </c>
      <c r="AF39" s="217" t="s">
        <v>210</v>
      </c>
      <c r="AG39" s="236"/>
      <c r="AH39" s="8"/>
      <c r="AI39" s="8"/>
      <c r="AJ39" s="3"/>
      <c r="AK39" s="16">
        <f>AM39+AO39</f>
        <v>2</v>
      </c>
      <c r="AL39" s="205">
        <f>AK39/COUNTA(N39:AJ39)</f>
        <v>0.10526315789473684</v>
      </c>
      <c r="AM39" s="18">
        <f>COUNTIF(N39:AJ39,"○")</f>
        <v>0</v>
      </c>
      <c r="AN39" s="19">
        <f>AM39/COUNTIF($H$2:$AJ$2,"練習")</f>
        <v>0</v>
      </c>
      <c r="AO39" s="20">
        <f>COUNTIF(N39:AJ39,"◎")</f>
        <v>2</v>
      </c>
      <c r="AP39" s="21">
        <f>AO39/(COUNTIF($H$2:$AJ$2,"試合")+COUNTIF($H$2:$AJ$2,"大会"))</f>
        <v>0.18181818181818182</v>
      </c>
      <c r="AQ39">
        <f t="shared" si="17"/>
        <v>34</v>
      </c>
    </row>
    <row r="40" spans="1:43" ht="13.5">
      <c r="A40" s="218"/>
      <c r="B40" s="219"/>
      <c r="C40" s="224" t="s">
        <v>421</v>
      </c>
      <c r="D40" s="212" t="s">
        <v>411</v>
      </c>
      <c r="E40" s="214" t="s">
        <v>423</v>
      </c>
      <c r="F40" s="215" t="s">
        <v>375</v>
      </c>
      <c r="G40" s="214"/>
      <c r="H40" s="217" t="s">
        <v>210</v>
      </c>
      <c r="I40" s="217" t="s">
        <v>210</v>
      </c>
      <c r="J40" s="217" t="s">
        <v>210</v>
      </c>
      <c r="K40" s="217" t="s">
        <v>210</v>
      </c>
      <c r="L40" s="217" t="s">
        <v>210</v>
      </c>
      <c r="M40" s="217" t="s">
        <v>210</v>
      </c>
      <c r="N40" s="217" t="s">
        <v>210</v>
      </c>
      <c r="O40" s="217" t="s">
        <v>210</v>
      </c>
      <c r="P40" s="217" t="s">
        <v>210</v>
      </c>
      <c r="Q40" s="217" t="s">
        <v>210</v>
      </c>
      <c r="R40" s="217" t="s">
        <v>210</v>
      </c>
      <c r="S40" s="217" t="s">
        <v>210</v>
      </c>
      <c r="T40" s="217" t="s">
        <v>210</v>
      </c>
      <c r="U40" s="217" t="s">
        <v>210</v>
      </c>
      <c r="V40" s="217" t="s">
        <v>210</v>
      </c>
      <c r="W40" s="217" t="s">
        <v>210</v>
      </c>
      <c r="X40" s="217" t="s">
        <v>210</v>
      </c>
      <c r="Y40" s="217" t="s">
        <v>1</v>
      </c>
      <c r="Z40" s="217" t="s">
        <v>1</v>
      </c>
      <c r="AA40" s="217" t="s">
        <v>1</v>
      </c>
      <c r="AB40" s="217" t="s">
        <v>1</v>
      </c>
      <c r="AC40" s="217" t="s">
        <v>1</v>
      </c>
      <c r="AD40" s="217" t="s">
        <v>1</v>
      </c>
      <c r="AE40" s="217" t="s">
        <v>210</v>
      </c>
      <c r="AF40" s="217" t="s">
        <v>210</v>
      </c>
      <c r="AG40" s="236"/>
      <c r="AH40" s="7"/>
      <c r="AI40" s="7"/>
      <c r="AJ40" s="3"/>
      <c r="AK40" s="16">
        <f aca="true" t="shared" si="18" ref="AK40:AK57">AM40+AO40</f>
        <v>0</v>
      </c>
      <c r="AL40" s="205">
        <f aca="true" t="shared" si="19" ref="AL40:AL84">AK40/COUNTA(H40:AJ40)</f>
        <v>0</v>
      </c>
      <c r="AM40" s="18">
        <f>COUNTIF(H40:AJ40,"○")</f>
        <v>0</v>
      </c>
      <c r="AN40" s="19">
        <f aca="true" t="shared" si="20" ref="AN40:AN84">AM40/COUNTIF($H$2:$AJ$2,"練習")</f>
        <v>0</v>
      </c>
      <c r="AO40" s="20">
        <f aca="true" t="shared" si="21" ref="AO40:AO57">COUNTIF(H40:AJ40,"◎")</f>
        <v>0</v>
      </c>
      <c r="AP40" s="21">
        <f aca="true" t="shared" si="22" ref="AP40:AP84">AO40/(COUNTIF($H$2:$AJ$2,"試合")+COUNTIF($H$2:$AJ$2,"大会"))</f>
        <v>0</v>
      </c>
      <c r="AQ40">
        <f t="shared" si="17"/>
        <v>42</v>
      </c>
    </row>
    <row r="41" spans="1:43" ht="13.5">
      <c r="A41" s="218"/>
      <c r="B41" s="219"/>
      <c r="C41" s="224" t="s">
        <v>421</v>
      </c>
      <c r="D41" s="212" t="s">
        <v>411</v>
      </c>
      <c r="E41" s="214" t="s">
        <v>422</v>
      </c>
      <c r="F41" s="215" t="s">
        <v>375</v>
      </c>
      <c r="G41" s="214"/>
      <c r="H41" s="217" t="s">
        <v>210</v>
      </c>
      <c r="I41" s="217" t="s">
        <v>210</v>
      </c>
      <c r="J41" s="217" t="s">
        <v>210</v>
      </c>
      <c r="K41" s="217" t="s">
        <v>210</v>
      </c>
      <c r="L41" s="217" t="s">
        <v>210</v>
      </c>
      <c r="M41" s="217" t="s">
        <v>210</v>
      </c>
      <c r="N41" s="217" t="s">
        <v>210</v>
      </c>
      <c r="O41" s="217" t="s">
        <v>210</v>
      </c>
      <c r="P41" s="217" t="s">
        <v>210</v>
      </c>
      <c r="Q41" s="217" t="s">
        <v>210</v>
      </c>
      <c r="R41" s="217" t="s">
        <v>210</v>
      </c>
      <c r="S41" s="217" t="s">
        <v>210</v>
      </c>
      <c r="T41" s="217" t="s">
        <v>210</v>
      </c>
      <c r="U41" s="217" t="s">
        <v>210</v>
      </c>
      <c r="V41" s="217" t="s">
        <v>210</v>
      </c>
      <c r="W41" s="217" t="s">
        <v>210</v>
      </c>
      <c r="X41" s="217" t="s">
        <v>210</v>
      </c>
      <c r="Y41" s="217" t="s">
        <v>1</v>
      </c>
      <c r="Z41" s="217" t="s">
        <v>1</v>
      </c>
      <c r="AA41" s="217" t="s">
        <v>1</v>
      </c>
      <c r="AB41" s="217" t="s">
        <v>1</v>
      </c>
      <c r="AC41" s="217" t="s">
        <v>1</v>
      </c>
      <c r="AD41" s="217" t="s">
        <v>1</v>
      </c>
      <c r="AE41" s="217" t="s">
        <v>210</v>
      </c>
      <c r="AF41" s="217" t="s">
        <v>210</v>
      </c>
      <c r="AG41" s="236"/>
      <c r="AH41" s="8"/>
      <c r="AI41" s="7"/>
      <c r="AJ41" s="3"/>
      <c r="AK41" s="16">
        <f t="shared" si="18"/>
        <v>0</v>
      </c>
      <c r="AL41" s="205">
        <f t="shared" si="19"/>
        <v>0</v>
      </c>
      <c r="AM41" s="18">
        <f>COUNTIF(H41:AJ41,"○")</f>
        <v>0</v>
      </c>
      <c r="AN41" s="19">
        <f t="shared" si="20"/>
        <v>0</v>
      </c>
      <c r="AO41" s="20">
        <f t="shared" si="21"/>
        <v>0</v>
      </c>
      <c r="AP41" s="21">
        <f t="shared" si="22"/>
        <v>0</v>
      </c>
      <c r="AQ41">
        <f t="shared" si="17"/>
        <v>42</v>
      </c>
    </row>
    <row r="42" spans="1:43" ht="13.5">
      <c r="A42" s="211" t="s">
        <v>411</v>
      </c>
      <c r="B42" s="212" t="s">
        <v>411</v>
      </c>
      <c r="C42" s="212" t="s">
        <v>411</v>
      </c>
      <c r="D42" s="212">
        <v>13</v>
      </c>
      <c r="E42" s="214" t="s">
        <v>454</v>
      </c>
      <c r="F42" s="215" t="s">
        <v>375</v>
      </c>
      <c r="G42" s="214"/>
      <c r="H42" s="217" t="s">
        <v>210</v>
      </c>
      <c r="I42" s="217" t="s">
        <v>210</v>
      </c>
      <c r="J42" s="217" t="s">
        <v>210</v>
      </c>
      <c r="K42" s="217" t="s">
        <v>210</v>
      </c>
      <c r="L42" s="217" t="s">
        <v>210</v>
      </c>
      <c r="M42" s="217" t="s">
        <v>210</v>
      </c>
      <c r="N42" s="217" t="s">
        <v>210</v>
      </c>
      <c r="O42" s="217" t="s">
        <v>210</v>
      </c>
      <c r="P42" s="217" t="s">
        <v>210</v>
      </c>
      <c r="Q42" s="217" t="s">
        <v>210</v>
      </c>
      <c r="R42" s="217" t="s">
        <v>210</v>
      </c>
      <c r="S42" s="217" t="s">
        <v>210</v>
      </c>
      <c r="T42" s="217" t="s">
        <v>210</v>
      </c>
      <c r="U42" s="217" t="s">
        <v>210</v>
      </c>
      <c r="V42" s="217" t="s">
        <v>210</v>
      </c>
      <c r="W42" s="217" t="s">
        <v>210</v>
      </c>
      <c r="X42" s="217" t="s">
        <v>210</v>
      </c>
      <c r="Y42" s="217" t="s">
        <v>1</v>
      </c>
      <c r="Z42" s="217" t="s">
        <v>1</v>
      </c>
      <c r="AA42" s="217" t="s">
        <v>1</v>
      </c>
      <c r="AB42" s="217" t="s">
        <v>1</v>
      </c>
      <c r="AC42" s="217" t="s">
        <v>1</v>
      </c>
      <c r="AD42" s="217" t="s">
        <v>1</v>
      </c>
      <c r="AE42" s="217" t="s">
        <v>210</v>
      </c>
      <c r="AF42" s="217" t="s">
        <v>210</v>
      </c>
      <c r="AG42" s="236"/>
      <c r="AH42" s="8"/>
      <c r="AI42" s="7"/>
      <c r="AJ42" s="3"/>
      <c r="AK42" s="16">
        <f t="shared" si="18"/>
        <v>0</v>
      </c>
      <c r="AL42" s="205">
        <f t="shared" si="19"/>
        <v>0</v>
      </c>
      <c r="AM42" s="18">
        <f>COUNTIF(H42:AJ42,"○")</f>
        <v>0</v>
      </c>
      <c r="AN42" s="19">
        <f t="shared" si="20"/>
        <v>0</v>
      </c>
      <c r="AO42" s="20">
        <f>COUNTIF(H42:AJ42,"◎")</f>
        <v>0</v>
      </c>
      <c r="AP42" s="21">
        <f t="shared" si="22"/>
        <v>0</v>
      </c>
      <c r="AQ42">
        <f t="shared" si="17"/>
        <v>42</v>
      </c>
    </row>
    <row r="43" spans="1:43" ht="13.5">
      <c r="A43" s="211" t="s">
        <v>411</v>
      </c>
      <c r="B43" s="212" t="s">
        <v>411</v>
      </c>
      <c r="C43" s="212" t="s">
        <v>411</v>
      </c>
      <c r="D43" s="212" t="s">
        <v>411</v>
      </c>
      <c r="E43" s="214" t="s">
        <v>529</v>
      </c>
      <c r="F43" s="215" t="s">
        <v>375</v>
      </c>
      <c r="G43" s="214"/>
      <c r="H43" s="217" t="s">
        <v>210</v>
      </c>
      <c r="I43" s="217" t="s">
        <v>210</v>
      </c>
      <c r="J43" s="217" t="s">
        <v>210</v>
      </c>
      <c r="K43" s="217" t="s">
        <v>210</v>
      </c>
      <c r="L43" s="217" t="s">
        <v>210</v>
      </c>
      <c r="M43" s="217" t="s">
        <v>210</v>
      </c>
      <c r="N43" s="217" t="s">
        <v>210</v>
      </c>
      <c r="O43" s="217" t="s">
        <v>210</v>
      </c>
      <c r="P43" s="217" t="s">
        <v>210</v>
      </c>
      <c r="Q43" s="216" t="s">
        <v>252</v>
      </c>
      <c r="R43" s="217" t="s">
        <v>210</v>
      </c>
      <c r="S43" s="217" t="s">
        <v>210</v>
      </c>
      <c r="T43" s="217" t="s">
        <v>210</v>
      </c>
      <c r="U43" s="217" t="s">
        <v>210</v>
      </c>
      <c r="V43" s="217" t="s">
        <v>210</v>
      </c>
      <c r="W43" s="217" t="s">
        <v>210</v>
      </c>
      <c r="X43" s="217" t="s">
        <v>210</v>
      </c>
      <c r="Y43" s="217" t="s">
        <v>1</v>
      </c>
      <c r="Z43" s="217" t="s">
        <v>1</v>
      </c>
      <c r="AA43" s="217" t="s">
        <v>1</v>
      </c>
      <c r="AB43" s="217" t="s">
        <v>1</v>
      </c>
      <c r="AC43" s="217" t="s">
        <v>1</v>
      </c>
      <c r="AD43" s="217" t="s">
        <v>1</v>
      </c>
      <c r="AE43" s="217" t="s">
        <v>210</v>
      </c>
      <c r="AF43" s="217" t="s">
        <v>210</v>
      </c>
      <c r="AG43" s="235"/>
      <c r="AH43" s="8"/>
      <c r="AI43" s="7"/>
      <c r="AJ43" s="3"/>
      <c r="AK43" s="16">
        <f t="shared" si="18"/>
        <v>1</v>
      </c>
      <c r="AL43" s="205">
        <f t="shared" si="19"/>
        <v>0.04</v>
      </c>
      <c r="AM43" s="18">
        <f>COUNTIF(H43:AJ43,"○")</f>
        <v>0</v>
      </c>
      <c r="AN43" s="19">
        <f t="shared" si="20"/>
        <v>0</v>
      </c>
      <c r="AO43" s="20">
        <f>COUNTIF(H43:AJ43,"◎")</f>
        <v>1</v>
      </c>
      <c r="AP43" s="21">
        <f t="shared" si="22"/>
        <v>0.09090909090909091</v>
      </c>
      <c r="AQ43">
        <f t="shared" si="17"/>
        <v>37</v>
      </c>
    </row>
    <row r="44" spans="1:43" ht="13.5">
      <c r="A44" s="218">
        <v>9</v>
      </c>
      <c r="B44" s="219">
        <v>9</v>
      </c>
      <c r="C44" s="213">
        <v>12</v>
      </c>
      <c r="D44" s="213">
        <v>32</v>
      </c>
      <c r="E44" s="214" t="s">
        <v>431</v>
      </c>
      <c r="F44" s="215" t="s">
        <v>375</v>
      </c>
      <c r="G44" s="215" t="s">
        <v>430</v>
      </c>
      <c r="H44" s="217" t="s">
        <v>210</v>
      </c>
      <c r="I44" s="217" t="s">
        <v>210</v>
      </c>
      <c r="J44" s="217" t="s">
        <v>210</v>
      </c>
      <c r="K44" s="217" t="s">
        <v>210</v>
      </c>
      <c r="L44" s="217" t="s">
        <v>210</v>
      </c>
      <c r="M44" s="217" t="s">
        <v>210</v>
      </c>
      <c r="N44" s="217" t="s">
        <v>210</v>
      </c>
      <c r="O44" s="217" t="s">
        <v>210</v>
      </c>
      <c r="P44" s="217" t="s">
        <v>210</v>
      </c>
      <c r="Q44" s="217" t="s">
        <v>210</v>
      </c>
      <c r="R44" s="216" t="s">
        <v>252</v>
      </c>
      <c r="S44" s="217" t="s">
        <v>210</v>
      </c>
      <c r="T44" s="217" t="s">
        <v>210</v>
      </c>
      <c r="U44" s="217" t="s">
        <v>210</v>
      </c>
      <c r="V44" s="217" t="s">
        <v>210</v>
      </c>
      <c r="W44" s="217" t="s">
        <v>210</v>
      </c>
      <c r="X44" s="216" t="s">
        <v>252</v>
      </c>
      <c r="Y44" s="217" t="s">
        <v>1</v>
      </c>
      <c r="Z44" s="217" t="s">
        <v>1</v>
      </c>
      <c r="AA44" s="217" t="s">
        <v>1</v>
      </c>
      <c r="AB44" s="217" t="s">
        <v>1</v>
      </c>
      <c r="AC44" s="217" t="s">
        <v>1</v>
      </c>
      <c r="AD44" s="217" t="s">
        <v>1</v>
      </c>
      <c r="AE44" s="216" t="s">
        <v>252</v>
      </c>
      <c r="AF44" s="217" t="s">
        <v>210</v>
      </c>
      <c r="AG44" s="236"/>
      <c r="AH44" s="8"/>
      <c r="AI44" s="8"/>
      <c r="AJ44" s="3"/>
      <c r="AK44" s="16">
        <f t="shared" si="18"/>
        <v>3</v>
      </c>
      <c r="AL44" s="205">
        <f t="shared" si="19"/>
        <v>0.12</v>
      </c>
      <c r="AM44" s="18">
        <f>COUNTIF(H44:AJ44,"○")</f>
        <v>0</v>
      </c>
      <c r="AN44" s="19">
        <f t="shared" si="20"/>
        <v>0</v>
      </c>
      <c r="AO44" s="20">
        <f>COUNTIF(H44:AJ44,"◎")</f>
        <v>3</v>
      </c>
      <c r="AP44" s="21">
        <f t="shared" si="22"/>
        <v>0.2727272727272727</v>
      </c>
      <c r="AQ44">
        <f t="shared" si="17"/>
        <v>29</v>
      </c>
    </row>
    <row r="45" spans="1:43" ht="13.5">
      <c r="A45" s="211" t="s">
        <v>411</v>
      </c>
      <c r="B45" s="212" t="s">
        <v>411</v>
      </c>
      <c r="C45" s="212" t="s">
        <v>411</v>
      </c>
      <c r="D45" s="212">
        <v>3</v>
      </c>
      <c r="E45" s="214" t="s">
        <v>449</v>
      </c>
      <c r="F45" s="221" t="s">
        <v>374</v>
      </c>
      <c r="G45" s="214"/>
      <c r="H45" s="217" t="s">
        <v>210</v>
      </c>
      <c r="I45" s="217" t="s">
        <v>210</v>
      </c>
      <c r="J45" s="217" t="s">
        <v>210</v>
      </c>
      <c r="K45" s="217" t="s">
        <v>210</v>
      </c>
      <c r="L45" s="217" t="s">
        <v>210</v>
      </c>
      <c r="M45" s="217" t="s">
        <v>210</v>
      </c>
      <c r="N45" s="217" t="s">
        <v>210</v>
      </c>
      <c r="O45" s="217" t="s">
        <v>210</v>
      </c>
      <c r="P45" s="217" t="s">
        <v>210</v>
      </c>
      <c r="Q45" s="217" t="s">
        <v>210</v>
      </c>
      <c r="R45" s="217" t="s">
        <v>210</v>
      </c>
      <c r="S45" s="217" t="s">
        <v>210</v>
      </c>
      <c r="T45" s="217" t="s">
        <v>210</v>
      </c>
      <c r="U45" s="217" t="s">
        <v>210</v>
      </c>
      <c r="V45" s="217" t="s">
        <v>210</v>
      </c>
      <c r="W45" s="217" t="s">
        <v>210</v>
      </c>
      <c r="X45" s="217" t="s">
        <v>210</v>
      </c>
      <c r="Y45" s="217" t="s">
        <v>1</v>
      </c>
      <c r="Z45" s="217" t="s">
        <v>1</v>
      </c>
      <c r="AA45" s="217" t="s">
        <v>1</v>
      </c>
      <c r="AB45" s="217" t="s">
        <v>1</v>
      </c>
      <c r="AC45" s="217" t="s">
        <v>1</v>
      </c>
      <c r="AD45" s="217" t="s">
        <v>1</v>
      </c>
      <c r="AE45" s="217" t="s">
        <v>210</v>
      </c>
      <c r="AF45" s="217" t="s">
        <v>210</v>
      </c>
      <c r="AG45" s="236"/>
      <c r="AH45" s="8"/>
      <c r="AI45" s="7"/>
      <c r="AJ45" s="3"/>
      <c r="AK45" s="16">
        <f t="shared" si="18"/>
        <v>0</v>
      </c>
      <c r="AL45" s="205">
        <f t="shared" si="19"/>
        <v>0</v>
      </c>
      <c r="AM45" s="18">
        <f>COUNTIF(AI45:AJ45,"○")</f>
        <v>0</v>
      </c>
      <c r="AN45" s="19">
        <f t="shared" si="20"/>
        <v>0</v>
      </c>
      <c r="AO45" s="20">
        <f t="shared" si="21"/>
        <v>0</v>
      </c>
      <c r="AP45" s="21">
        <f t="shared" si="22"/>
        <v>0</v>
      </c>
      <c r="AQ45">
        <f t="shared" si="17"/>
        <v>42</v>
      </c>
    </row>
    <row r="46" spans="1:43" ht="13.5">
      <c r="A46" s="211" t="s">
        <v>411</v>
      </c>
      <c r="B46" s="212" t="s">
        <v>411</v>
      </c>
      <c r="C46" s="212" t="s">
        <v>411</v>
      </c>
      <c r="D46" s="212">
        <v>24</v>
      </c>
      <c r="E46" s="214" t="s">
        <v>420</v>
      </c>
      <c r="F46" s="215" t="s">
        <v>375</v>
      </c>
      <c r="G46" s="214"/>
      <c r="H46" s="217" t="s">
        <v>210</v>
      </c>
      <c r="I46" s="217" t="s">
        <v>210</v>
      </c>
      <c r="J46" s="217" t="s">
        <v>210</v>
      </c>
      <c r="K46" s="217" t="s">
        <v>210</v>
      </c>
      <c r="L46" s="217" t="s">
        <v>210</v>
      </c>
      <c r="M46" s="217" t="s">
        <v>210</v>
      </c>
      <c r="N46" s="217" t="s">
        <v>210</v>
      </c>
      <c r="O46" s="217" t="s">
        <v>210</v>
      </c>
      <c r="P46" s="217" t="s">
        <v>210</v>
      </c>
      <c r="Q46" s="217" t="s">
        <v>210</v>
      </c>
      <c r="R46" s="217" t="s">
        <v>210</v>
      </c>
      <c r="S46" s="217" t="s">
        <v>210</v>
      </c>
      <c r="T46" s="217" t="s">
        <v>210</v>
      </c>
      <c r="U46" s="217" t="s">
        <v>210</v>
      </c>
      <c r="V46" s="217" t="s">
        <v>210</v>
      </c>
      <c r="W46" s="217" t="s">
        <v>210</v>
      </c>
      <c r="X46" s="217" t="s">
        <v>210</v>
      </c>
      <c r="Y46" s="217" t="s">
        <v>1</v>
      </c>
      <c r="Z46" s="217" t="s">
        <v>1</v>
      </c>
      <c r="AA46" s="217" t="s">
        <v>1</v>
      </c>
      <c r="AB46" s="217" t="s">
        <v>1</v>
      </c>
      <c r="AC46" s="217" t="s">
        <v>1</v>
      </c>
      <c r="AD46" s="217" t="s">
        <v>1</v>
      </c>
      <c r="AE46" s="217" t="s">
        <v>210</v>
      </c>
      <c r="AF46" s="217" t="s">
        <v>210</v>
      </c>
      <c r="AG46" s="235"/>
      <c r="AH46" s="8"/>
      <c r="AI46" s="7"/>
      <c r="AJ46" s="3"/>
      <c r="AK46" s="16">
        <f t="shared" si="18"/>
        <v>0</v>
      </c>
      <c r="AL46" s="205">
        <f t="shared" si="19"/>
        <v>0</v>
      </c>
      <c r="AM46" s="18">
        <f>COUNTIF(AI46:AJ46,"○")</f>
        <v>0</v>
      </c>
      <c r="AN46" s="19">
        <f t="shared" si="20"/>
        <v>0</v>
      </c>
      <c r="AO46" s="20">
        <f t="shared" si="21"/>
        <v>0</v>
      </c>
      <c r="AP46" s="21">
        <f t="shared" si="22"/>
        <v>0</v>
      </c>
      <c r="AQ46">
        <f t="shared" si="17"/>
        <v>42</v>
      </c>
    </row>
    <row r="47" spans="1:43" ht="13.5">
      <c r="A47" s="211" t="s">
        <v>411</v>
      </c>
      <c r="B47" s="212" t="s">
        <v>411</v>
      </c>
      <c r="C47" s="220">
        <v>21</v>
      </c>
      <c r="D47" s="220">
        <v>37</v>
      </c>
      <c r="E47" s="214" t="s">
        <v>437</v>
      </c>
      <c r="F47" s="215" t="s">
        <v>375</v>
      </c>
      <c r="G47" s="219"/>
      <c r="H47" s="217" t="s">
        <v>210</v>
      </c>
      <c r="I47" s="217" t="s">
        <v>210</v>
      </c>
      <c r="J47" s="217" t="s">
        <v>210</v>
      </c>
      <c r="K47" s="217" t="s">
        <v>210</v>
      </c>
      <c r="L47" s="217" t="s">
        <v>210</v>
      </c>
      <c r="M47" s="217" t="s">
        <v>210</v>
      </c>
      <c r="N47" s="217" t="s">
        <v>210</v>
      </c>
      <c r="O47" s="217" t="s">
        <v>210</v>
      </c>
      <c r="P47" s="217" t="s">
        <v>210</v>
      </c>
      <c r="Q47" s="217" t="s">
        <v>210</v>
      </c>
      <c r="R47" s="217" t="s">
        <v>210</v>
      </c>
      <c r="S47" s="217" t="s">
        <v>210</v>
      </c>
      <c r="T47" s="217" t="s">
        <v>210</v>
      </c>
      <c r="U47" s="217" t="s">
        <v>210</v>
      </c>
      <c r="V47" s="217" t="s">
        <v>210</v>
      </c>
      <c r="W47" s="217" t="s">
        <v>210</v>
      </c>
      <c r="X47" s="217" t="s">
        <v>210</v>
      </c>
      <c r="Y47" s="217" t="s">
        <v>210</v>
      </c>
      <c r="Z47" s="217" t="s">
        <v>210</v>
      </c>
      <c r="AA47" s="217" t="s">
        <v>210</v>
      </c>
      <c r="AB47" s="217" t="s">
        <v>210</v>
      </c>
      <c r="AC47" s="217" t="s">
        <v>210</v>
      </c>
      <c r="AD47" s="217" t="s">
        <v>1</v>
      </c>
      <c r="AE47" s="217" t="s">
        <v>210</v>
      </c>
      <c r="AF47" s="217" t="s">
        <v>210</v>
      </c>
      <c r="AG47" s="236"/>
      <c r="AH47" s="8"/>
      <c r="AI47" s="8"/>
      <c r="AJ47" s="3"/>
      <c r="AK47" s="16">
        <f t="shared" si="18"/>
        <v>0</v>
      </c>
      <c r="AL47" s="205">
        <f t="shared" si="19"/>
        <v>0</v>
      </c>
      <c r="AM47" s="18">
        <f>COUNTIF(H47:AJ47,"○")</f>
        <v>0</v>
      </c>
      <c r="AN47" s="19">
        <f t="shared" si="20"/>
        <v>0</v>
      </c>
      <c r="AO47" s="20">
        <f t="shared" si="21"/>
        <v>0</v>
      </c>
      <c r="AP47" s="21">
        <f t="shared" si="22"/>
        <v>0</v>
      </c>
      <c r="AQ47">
        <f t="shared" si="17"/>
        <v>42</v>
      </c>
    </row>
    <row r="48" spans="1:43" ht="13.5">
      <c r="A48" s="211">
        <v>99</v>
      </c>
      <c r="B48" s="212" t="s">
        <v>411</v>
      </c>
      <c r="C48" s="213">
        <v>99</v>
      </c>
      <c r="D48" s="213">
        <v>99</v>
      </c>
      <c r="E48" s="214" t="s">
        <v>455</v>
      </c>
      <c r="F48" s="221" t="s">
        <v>374</v>
      </c>
      <c r="G48" s="215"/>
      <c r="H48" s="217" t="s">
        <v>210</v>
      </c>
      <c r="I48" s="217" t="s">
        <v>210</v>
      </c>
      <c r="J48" s="217" t="s">
        <v>210</v>
      </c>
      <c r="K48" s="217" t="s">
        <v>210</v>
      </c>
      <c r="L48" s="217" t="s">
        <v>210</v>
      </c>
      <c r="M48" s="217" t="s">
        <v>210</v>
      </c>
      <c r="N48" s="217" t="s">
        <v>210</v>
      </c>
      <c r="O48" s="217" t="s">
        <v>210</v>
      </c>
      <c r="P48" s="217" t="s">
        <v>210</v>
      </c>
      <c r="Q48" s="217" t="s">
        <v>210</v>
      </c>
      <c r="R48" s="217" t="s">
        <v>210</v>
      </c>
      <c r="S48" s="217" t="s">
        <v>210</v>
      </c>
      <c r="T48" s="217" t="s">
        <v>210</v>
      </c>
      <c r="U48" s="217" t="s">
        <v>210</v>
      </c>
      <c r="V48" s="217" t="s">
        <v>210</v>
      </c>
      <c r="W48" s="217" t="s">
        <v>210</v>
      </c>
      <c r="X48" s="217" t="s">
        <v>210</v>
      </c>
      <c r="Y48" s="217" t="s">
        <v>1</v>
      </c>
      <c r="Z48" s="217" t="s">
        <v>1</v>
      </c>
      <c r="AA48" s="217" t="s">
        <v>1</v>
      </c>
      <c r="AB48" s="217" t="s">
        <v>1</v>
      </c>
      <c r="AC48" s="217" t="s">
        <v>1</v>
      </c>
      <c r="AD48" s="217" t="s">
        <v>1</v>
      </c>
      <c r="AE48" s="217" t="s">
        <v>210</v>
      </c>
      <c r="AF48" s="217" t="s">
        <v>210</v>
      </c>
      <c r="AG48" s="236"/>
      <c r="AH48" s="8"/>
      <c r="AI48" s="8"/>
      <c r="AJ48" s="3"/>
      <c r="AK48" s="16">
        <f t="shared" si="18"/>
        <v>0</v>
      </c>
      <c r="AL48" s="205">
        <f t="shared" si="19"/>
        <v>0</v>
      </c>
      <c r="AM48" s="18">
        <f>COUNTIF(H48:AJ48,"○")</f>
        <v>0</v>
      </c>
      <c r="AN48" s="19">
        <f t="shared" si="20"/>
        <v>0</v>
      </c>
      <c r="AO48" s="20">
        <f t="shared" si="21"/>
        <v>0</v>
      </c>
      <c r="AP48" s="21">
        <f t="shared" si="22"/>
        <v>0</v>
      </c>
      <c r="AQ48">
        <f t="shared" si="17"/>
        <v>42</v>
      </c>
    </row>
    <row r="49" spans="1:43" ht="13.5">
      <c r="A49" s="211">
        <v>15</v>
      </c>
      <c r="B49" s="212" t="s">
        <v>411</v>
      </c>
      <c r="C49" s="213">
        <v>15</v>
      </c>
      <c r="D49" s="212" t="s">
        <v>411</v>
      </c>
      <c r="E49" s="214" t="s">
        <v>456</v>
      </c>
      <c r="F49" s="221" t="s">
        <v>374</v>
      </c>
      <c r="G49" s="215"/>
      <c r="H49" s="217" t="s">
        <v>210</v>
      </c>
      <c r="I49" s="217" t="s">
        <v>210</v>
      </c>
      <c r="J49" s="217" t="s">
        <v>210</v>
      </c>
      <c r="K49" s="217" t="s">
        <v>210</v>
      </c>
      <c r="L49" s="217" t="s">
        <v>210</v>
      </c>
      <c r="M49" s="217" t="s">
        <v>210</v>
      </c>
      <c r="N49" s="217" t="s">
        <v>210</v>
      </c>
      <c r="O49" s="217" t="s">
        <v>210</v>
      </c>
      <c r="P49" s="217" t="s">
        <v>210</v>
      </c>
      <c r="Q49" s="217" t="s">
        <v>210</v>
      </c>
      <c r="R49" s="217" t="s">
        <v>210</v>
      </c>
      <c r="S49" s="217" t="s">
        <v>210</v>
      </c>
      <c r="T49" s="217" t="s">
        <v>210</v>
      </c>
      <c r="U49" s="217" t="s">
        <v>210</v>
      </c>
      <c r="V49" s="217" t="s">
        <v>210</v>
      </c>
      <c r="W49" s="217" t="s">
        <v>210</v>
      </c>
      <c r="X49" s="217" t="s">
        <v>210</v>
      </c>
      <c r="Y49" s="217" t="s">
        <v>210</v>
      </c>
      <c r="Z49" s="217" t="s">
        <v>210</v>
      </c>
      <c r="AA49" s="217" t="s">
        <v>210</v>
      </c>
      <c r="AB49" s="217" t="s">
        <v>210</v>
      </c>
      <c r="AC49" s="217" t="s">
        <v>210</v>
      </c>
      <c r="AD49" s="217" t="s">
        <v>1</v>
      </c>
      <c r="AE49" s="217" t="s">
        <v>210</v>
      </c>
      <c r="AF49" s="217" t="s">
        <v>210</v>
      </c>
      <c r="AG49" s="236"/>
      <c r="AH49" s="8"/>
      <c r="AI49" s="8"/>
      <c r="AJ49" s="8"/>
      <c r="AK49" s="16">
        <f t="shared" si="18"/>
        <v>0</v>
      </c>
      <c r="AL49" s="205">
        <f t="shared" si="19"/>
        <v>0</v>
      </c>
      <c r="AM49" s="18">
        <f>COUNTIF(H49:AJ49,"○")</f>
        <v>0</v>
      </c>
      <c r="AN49" s="19">
        <f t="shared" si="20"/>
        <v>0</v>
      </c>
      <c r="AO49" s="20">
        <f t="shared" si="21"/>
        <v>0</v>
      </c>
      <c r="AP49" s="21">
        <f t="shared" si="22"/>
        <v>0</v>
      </c>
      <c r="AQ49">
        <f t="shared" si="17"/>
        <v>42</v>
      </c>
    </row>
    <row r="50" spans="1:43" ht="13.5">
      <c r="A50" s="211" t="s">
        <v>411</v>
      </c>
      <c r="B50" s="212" t="s">
        <v>411</v>
      </c>
      <c r="C50" s="212" t="s">
        <v>411</v>
      </c>
      <c r="D50" s="212" t="s">
        <v>411</v>
      </c>
      <c r="E50" s="214" t="s">
        <v>448</v>
      </c>
      <c r="F50" s="221" t="s">
        <v>374</v>
      </c>
      <c r="G50" s="214"/>
      <c r="H50" s="217" t="s">
        <v>210</v>
      </c>
      <c r="I50" s="217" t="s">
        <v>210</v>
      </c>
      <c r="J50" s="217" t="s">
        <v>210</v>
      </c>
      <c r="K50" s="217" t="s">
        <v>210</v>
      </c>
      <c r="L50" s="217" t="s">
        <v>210</v>
      </c>
      <c r="M50" s="217" t="s">
        <v>210</v>
      </c>
      <c r="N50" s="217" t="s">
        <v>210</v>
      </c>
      <c r="O50" s="217" t="s">
        <v>210</v>
      </c>
      <c r="P50" s="217" t="s">
        <v>210</v>
      </c>
      <c r="Q50" s="217" t="s">
        <v>210</v>
      </c>
      <c r="R50" s="217" t="s">
        <v>210</v>
      </c>
      <c r="S50" s="217" t="s">
        <v>210</v>
      </c>
      <c r="T50" s="217" t="s">
        <v>210</v>
      </c>
      <c r="U50" s="217" t="s">
        <v>210</v>
      </c>
      <c r="V50" s="217" t="s">
        <v>210</v>
      </c>
      <c r="W50" s="217" t="s">
        <v>210</v>
      </c>
      <c r="X50" s="217" t="s">
        <v>210</v>
      </c>
      <c r="Y50" s="217" t="s">
        <v>210</v>
      </c>
      <c r="Z50" s="217" t="s">
        <v>210</v>
      </c>
      <c r="AA50" s="217" t="s">
        <v>210</v>
      </c>
      <c r="AB50" s="217" t="s">
        <v>210</v>
      </c>
      <c r="AC50" s="217" t="s">
        <v>210</v>
      </c>
      <c r="AD50" s="217" t="s">
        <v>1</v>
      </c>
      <c r="AE50" s="217" t="s">
        <v>210</v>
      </c>
      <c r="AF50" s="217" t="s">
        <v>210</v>
      </c>
      <c r="AG50" s="236"/>
      <c r="AH50" s="8"/>
      <c r="AI50" s="7"/>
      <c r="AJ50" s="3"/>
      <c r="AK50" s="16">
        <f t="shared" si="18"/>
        <v>0</v>
      </c>
      <c r="AL50" s="205">
        <f t="shared" si="19"/>
        <v>0</v>
      </c>
      <c r="AM50" s="18">
        <f>COUNTIF(H50:AJ50,"○")</f>
        <v>0</v>
      </c>
      <c r="AN50" s="19">
        <f t="shared" si="20"/>
        <v>0</v>
      </c>
      <c r="AO50" s="20">
        <f t="shared" si="21"/>
        <v>0</v>
      </c>
      <c r="AP50" s="21">
        <f t="shared" si="22"/>
        <v>0</v>
      </c>
      <c r="AQ50">
        <f t="shared" si="17"/>
        <v>42</v>
      </c>
    </row>
    <row r="51" spans="1:43" ht="13.5">
      <c r="A51" s="211" t="s">
        <v>411</v>
      </c>
      <c r="B51" s="212" t="s">
        <v>411</v>
      </c>
      <c r="C51" s="212" t="s">
        <v>411</v>
      </c>
      <c r="D51" s="212" t="s">
        <v>411</v>
      </c>
      <c r="E51" s="214" t="s">
        <v>450</v>
      </c>
      <c r="F51" s="215" t="s">
        <v>375</v>
      </c>
      <c r="G51" s="214"/>
      <c r="H51" s="217" t="s">
        <v>210</v>
      </c>
      <c r="I51" s="217" t="s">
        <v>210</v>
      </c>
      <c r="J51" s="217" t="s">
        <v>210</v>
      </c>
      <c r="K51" s="217" t="s">
        <v>210</v>
      </c>
      <c r="L51" s="217" t="s">
        <v>210</v>
      </c>
      <c r="M51" s="217" t="s">
        <v>210</v>
      </c>
      <c r="N51" s="217" t="s">
        <v>210</v>
      </c>
      <c r="O51" s="217" t="s">
        <v>210</v>
      </c>
      <c r="P51" s="217" t="s">
        <v>210</v>
      </c>
      <c r="Q51" s="217" t="s">
        <v>210</v>
      </c>
      <c r="R51" s="217" t="s">
        <v>210</v>
      </c>
      <c r="S51" s="217" t="s">
        <v>210</v>
      </c>
      <c r="T51" s="217" t="s">
        <v>210</v>
      </c>
      <c r="U51" s="217" t="s">
        <v>210</v>
      </c>
      <c r="V51" s="217" t="s">
        <v>210</v>
      </c>
      <c r="W51" s="217" t="s">
        <v>210</v>
      </c>
      <c r="X51" s="217" t="s">
        <v>210</v>
      </c>
      <c r="Y51" s="217" t="s">
        <v>210</v>
      </c>
      <c r="Z51" s="217" t="s">
        <v>210</v>
      </c>
      <c r="AA51" s="217" t="s">
        <v>210</v>
      </c>
      <c r="AB51" s="217" t="s">
        <v>210</v>
      </c>
      <c r="AC51" s="217" t="s">
        <v>210</v>
      </c>
      <c r="AD51" s="217" t="s">
        <v>1</v>
      </c>
      <c r="AE51" s="217" t="s">
        <v>210</v>
      </c>
      <c r="AF51" s="217" t="s">
        <v>210</v>
      </c>
      <c r="AG51" s="236"/>
      <c r="AH51" s="8"/>
      <c r="AI51" s="7"/>
      <c r="AJ51" s="3"/>
      <c r="AK51" s="16">
        <f t="shared" si="18"/>
        <v>0</v>
      </c>
      <c r="AL51" s="205">
        <f t="shared" si="19"/>
        <v>0</v>
      </c>
      <c r="AM51" s="18">
        <f>COUNTIF(AI51:AJ51,"○")</f>
        <v>0</v>
      </c>
      <c r="AN51" s="19">
        <f t="shared" si="20"/>
        <v>0</v>
      </c>
      <c r="AO51" s="20">
        <f t="shared" si="21"/>
        <v>0</v>
      </c>
      <c r="AP51" s="21">
        <f t="shared" si="22"/>
        <v>0</v>
      </c>
      <c r="AQ51">
        <f t="shared" si="17"/>
        <v>42</v>
      </c>
    </row>
    <row r="52" spans="1:43" ht="13.5">
      <c r="A52" s="211" t="s">
        <v>411</v>
      </c>
      <c r="B52" s="212" t="s">
        <v>411</v>
      </c>
      <c r="C52" s="220">
        <v>37</v>
      </c>
      <c r="D52" s="220"/>
      <c r="E52" s="214" t="s">
        <v>445</v>
      </c>
      <c r="F52" s="221" t="s">
        <v>374</v>
      </c>
      <c r="G52" s="214"/>
      <c r="H52" s="217" t="s">
        <v>210</v>
      </c>
      <c r="I52" s="217" t="s">
        <v>210</v>
      </c>
      <c r="J52" s="217" t="s">
        <v>210</v>
      </c>
      <c r="K52" s="217" t="s">
        <v>210</v>
      </c>
      <c r="L52" s="217" t="s">
        <v>210</v>
      </c>
      <c r="M52" s="217" t="s">
        <v>210</v>
      </c>
      <c r="N52" s="217" t="s">
        <v>210</v>
      </c>
      <c r="O52" s="217" t="s">
        <v>210</v>
      </c>
      <c r="P52" s="217" t="s">
        <v>210</v>
      </c>
      <c r="Q52" s="217" t="s">
        <v>210</v>
      </c>
      <c r="R52" s="217" t="s">
        <v>210</v>
      </c>
      <c r="S52" s="217" t="s">
        <v>210</v>
      </c>
      <c r="T52" s="217" t="s">
        <v>210</v>
      </c>
      <c r="U52" s="217" t="s">
        <v>210</v>
      </c>
      <c r="V52" s="217" t="s">
        <v>210</v>
      </c>
      <c r="W52" s="217" t="s">
        <v>210</v>
      </c>
      <c r="X52" s="217" t="s">
        <v>210</v>
      </c>
      <c r="Y52" s="217" t="s">
        <v>210</v>
      </c>
      <c r="Z52" s="217" t="s">
        <v>210</v>
      </c>
      <c r="AA52" s="217" t="s">
        <v>210</v>
      </c>
      <c r="AB52" s="217" t="s">
        <v>210</v>
      </c>
      <c r="AC52" s="217" t="s">
        <v>210</v>
      </c>
      <c r="AD52" s="217" t="s">
        <v>1</v>
      </c>
      <c r="AE52" s="217" t="s">
        <v>210</v>
      </c>
      <c r="AF52" s="217" t="s">
        <v>210</v>
      </c>
      <c r="AG52" s="236"/>
      <c r="AH52" s="8"/>
      <c r="AI52" s="8"/>
      <c r="AJ52" s="3"/>
      <c r="AK52" s="16">
        <f t="shared" si="18"/>
        <v>0</v>
      </c>
      <c r="AL52" s="205">
        <f t="shared" si="19"/>
        <v>0</v>
      </c>
      <c r="AM52" s="18">
        <f>COUNTIF(H52:AJ52,"○")</f>
        <v>0</v>
      </c>
      <c r="AN52" s="19">
        <f t="shared" si="20"/>
        <v>0</v>
      </c>
      <c r="AO52" s="20">
        <f t="shared" si="21"/>
        <v>0</v>
      </c>
      <c r="AP52" s="21">
        <f t="shared" si="22"/>
        <v>0</v>
      </c>
      <c r="AQ52">
        <f t="shared" si="17"/>
        <v>42</v>
      </c>
    </row>
    <row r="53" spans="1:43" ht="13.5">
      <c r="A53" s="218" t="s">
        <v>411</v>
      </c>
      <c r="B53" s="219" t="s">
        <v>411</v>
      </c>
      <c r="C53" s="220">
        <v>4</v>
      </c>
      <c r="D53" s="212" t="s">
        <v>411</v>
      </c>
      <c r="E53" s="214" t="s">
        <v>412</v>
      </c>
      <c r="F53" s="221" t="s">
        <v>374</v>
      </c>
      <c r="G53" s="219"/>
      <c r="H53" s="217" t="s">
        <v>210</v>
      </c>
      <c r="I53" s="217" t="s">
        <v>210</v>
      </c>
      <c r="J53" s="217" t="s">
        <v>210</v>
      </c>
      <c r="K53" s="217" t="s">
        <v>210</v>
      </c>
      <c r="L53" s="217" t="s">
        <v>210</v>
      </c>
      <c r="M53" s="217" t="s">
        <v>210</v>
      </c>
      <c r="N53" s="217" t="s">
        <v>210</v>
      </c>
      <c r="O53" s="217" t="s">
        <v>210</v>
      </c>
      <c r="P53" s="217" t="s">
        <v>210</v>
      </c>
      <c r="Q53" s="217" t="s">
        <v>210</v>
      </c>
      <c r="R53" s="217" t="s">
        <v>210</v>
      </c>
      <c r="S53" s="217" t="s">
        <v>210</v>
      </c>
      <c r="T53" s="217" t="s">
        <v>210</v>
      </c>
      <c r="U53" s="217" t="s">
        <v>210</v>
      </c>
      <c r="V53" s="217" t="s">
        <v>210</v>
      </c>
      <c r="W53" s="217" t="s">
        <v>210</v>
      </c>
      <c r="X53" s="217" t="s">
        <v>210</v>
      </c>
      <c r="Y53" s="217" t="s">
        <v>210</v>
      </c>
      <c r="Z53" s="217" t="s">
        <v>210</v>
      </c>
      <c r="AA53" s="217" t="s">
        <v>210</v>
      </c>
      <c r="AB53" s="217" t="s">
        <v>210</v>
      </c>
      <c r="AC53" s="217" t="s">
        <v>210</v>
      </c>
      <c r="AD53" s="217" t="s">
        <v>1</v>
      </c>
      <c r="AE53" s="217" t="s">
        <v>210</v>
      </c>
      <c r="AF53" s="217" t="s">
        <v>210</v>
      </c>
      <c r="AG53" s="236"/>
      <c r="AH53" s="8"/>
      <c r="AI53" s="8"/>
      <c r="AJ53" s="3"/>
      <c r="AK53" s="16">
        <f t="shared" si="18"/>
        <v>0</v>
      </c>
      <c r="AL53" s="205">
        <f>AK53/COUNTA(H53:AJ53)</f>
        <v>0</v>
      </c>
      <c r="AM53" s="18">
        <f>COUNTIF(H53:AJ53,"○")</f>
        <v>0</v>
      </c>
      <c r="AN53" s="19">
        <f t="shared" si="20"/>
        <v>0</v>
      </c>
      <c r="AO53" s="20">
        <f t="shared" si="21"/>
        <v>0</v>
      </c>
      <c r="AP53" s="21">
        <f t="shared" si="22"/>
        <v>0</v>
      </c>
      <c r="AQ53">
        <f t="shared" si="17"/>
        <v>42</v>
      </c>
    </row>
    <row r="54" spans="1:43" ht="13.5">
      <c r="A54" s="211" t="s">
        <v>411</v>
      </c>
      <c r="B54" s="212" t="s">
        <v>411</v>
      </c>
      <c r="C54" s="212" t="s">
        <v>411</v>
      </c>
      <c r="D54" s="212" t="s">
        <v>411</v>
      </c>
      <c r="E54" s="214" t="s">
        <v>453</v>
      </c>
      <c r="F54" s="221" t="s">
        <v>374</v>
      </c>
      <c r="G54" s="214"/>
      <c r="H54" s="217" t="s">
        <v>210</v>
      </c>
      <c r="I54" s="217" t="s">
        <v>210</v>
      </c>
      <c r="J54" s="217" t="s">
        <v>210</v>
      </c>
      <c r="K54" s="217" t="s">
        <v>210</v>
      </c>
      <c r="L54" s="217" t="s">
        <v>210</v>
      </c>
      <c r="M54" s="217" t="s">
        <v>210</v>
      </c>
      <c r="N54" s="217" t="s">
        <v>210</v>
      </c>
      <c r="O54" s="217" t="s">
        <v>210</v>
      </c>
      <c r="P54" s="217" t="s">
        <v>210</v>
      </c>
      <c r="Q54" s="217" t="s">
        <v>210</v>
      </c>
      <c r="R54" s="217" t="s">
        <v>210</v>
      </c>
      <c r="S54" s="217" t="s">
        <v>210</v>
      </c>
      <c r="T54" s="217" t="s">
        <v>210</v>
      </c>
      <c r="U54" s="217" t="s">
        <v>210</v>
      </c>
      <c r="V54" s="217" t="s">
        <v>210</v>
      </c>
      <c r="W54" s="217" t="s">
        <v>210</v>
      </c>
      <c r="X54" s="217" t="s">
        <v>210</v>
      </c>
      <c r="Y54" s="217" t="s">
        <v>210</v>
      </c>
      <c r="Z54" s="217" t="s">
        <v>210</v>
      </c>
      <c r="AA54" s="217" t="s">
        <v>210</v>
      </c>
      <c r="AB54" s="217" t="s">
        <v>210</v>
      </c>
      <c r="AC54" s="217" t="s">
        <v>210</v>
      </c>
      <c r="AD54" s="217" t="s">
        <v>1</v>
      </c>
      <c r="AE54" s="217" t="s">
        <v>210</v>
      </c>
      <c r="AF54" s="217" t="s">
        <v>210</v>
      </c>
      <c r="AG54" s="236"/>
      <c r="AH54" s="8"/>
      <c r="AI54" s="7"/>
      <c r="AJ54" s="3"/>
      <c r="AK54" s="16">
        <f t="shared" si="18"/>
        <v>0</v>
      </c>
      <c r="AL54" s="205">
        <f t="shared" si="19"/>
        <v>0</v>
      </c>
      <c r="AM54" s="18">
        <f>COUNTIF(AI54:AJ54,"○")</f>
        <v>0</v>
      </c>
      <c r="AN54" s="19">
        <f t="shared" si="20"/>
        <v>0</v>
      </c>
      <c r="AO54" s="20">
        <f t="shared" si="21"/>
        <v>0</v>
      </c>
      <c r="AP54" s="21">
        <f t="shared" si="22"/>
        <v>0</v>
      </c>
      <c r="AQ54">
        <f t="shared" si="17"/>
        <v>42</v>
      </c>
    </row>
    <row r="55" spans="1:43" ht="13.5" customHeight="1">
      <c r="A55" s="218"/>
      <c r="B55" s="219"/>
      <c r="C55" s="225" t="s">
        <v>458</v>
      </c>
      <c r="D55" s="225"/>
      <c r="E55" s="226" t="s">
        <v>459</v>
      </c>
      <c r="F55" s="215" t="s">
        <v>375</v>
      </c>
      <c r="G55" s="215" t="s">
        <v>430</v>
      </c>
      <c r="H55" s="217" t="s">
        <v>210</v>
      </c>
      <c r="I55" s="217" t="s">
        <v>210</v>
      </c>
      <c r="J55" s="217" t="s">
        <v>210</v>
      </c>
      <c r="K55" s="217" t="s">
        <v>210</v>
      </c>
      <c r="L55" s="217" t="s">
        <v>210</v>
      </c>
      <c r="M55" s="217" t="s">
        <v>210</v>
      </c>
      <c r="N55" s="217" t="s">
        <v>210</v>
      </c>
      <c r="O55" s="217" t="s">
        <v>210</v>
      </c>
      <c r="P55" s="217" t="s">
        <v>210</v>
      </c>
      <c r="Q55" s="217" t="s">
        <v>210</v>
      </c>
      <c r="R55" s="216" t="s">
        <v>252</v>
      </c>
      <c r="S55" s="217" t="s">
        <v>210</v>
      </c>
      <c r="T55" s="217" t="s">
        <v>210</v>
      </c>
      <c r="U55" s="217" t="s">
        <v>210</v>
      </c>
      <c r="V55" s="217" t="s">
        <v>210</v>
      </c>
      <c r="W55" s="217" t="s">
        <v>210</v>
      </c>
      <c r="X55" s="217" t="s">
        <v>210</v>
      </c>
      <c r="Y55" s="217" t="s">
        <v>210</v>
      </c>
      <c r="Z55" s="217" t="s">
        <v>210</v>
      </c>
      <c r="AA55" s="217" t="s">
        <v>210</v>
      </c>
      <c r="AB55" s="217" t="s">
        <v>210</v>
      </c>
      <c r="AC55" s="217" t="s">
        <v>210</v>
      </c>
      <c r="AD55" s="217" t="s">
        <v>1</v>
      </c>
      <c r="AE55" s="217" t="s">
        <v>210</v>
      </c>
      <c r="AF55" s="217" t="s">
        <v>210</v>
      </c>
      <c r="AG55" s="236"/>
      <c r="AH55" s="8"/>
      <c r="AI55" s="8"/>
      <c r="AJ55" s="3"/>
      <c r="AK55" s="16">
        <f t="shared" si="18"/>
        <v>1</v>
      </c>
      <c r="AL55" s="205">
        <f t="shared" si="19"/>
        <v>0.04</v>
      </c>
      <c r="AM55" s="18">
        <f>COUNTIF(H55:AJ55,"○")</f>
        <v>0</v>
      </c>
      <c r="AN55" s="19">
        <f t="shared" si="20"/>
        <v>0</v>
      </c>
      <c r="AO55" s="20">
        <f t="shared" si="21"/>
        <v>1</v>
      </c>
      <c r="AP55" s="21">
        <f t="shared" si="22"/>
        <v>0.09090909090909091</v>
      </c>
      <c r="AQ55">
        <f t="shared" si="17"/>
        <v>37</v>
      </c>
    </row>
    <row r="56" spans="1:43" ht="13.5">
      <c r="A56" s="218"/>
      <c r="B56" s="219"/>
      <c r="C56" s="224" t="s">
        <v>460</v>
      </c>
      <c r="D56" s="224"/>
      <c r="E56" s="214" t="s">
        <v>461</v>
      </c>
      <c r="F56" s="221" t="s">
        <v>374</v>
      </c>
      <c r="G56" s="215"/>
      <c r="H56" s="217" t="s">
        <v>210</v>
      </c>
      <c r="I56" s="217" t="s">
        <v>210</v>
      </c>
      <c r="J56" s="217" t="s">
        <v>210</v>
      </c>
      <c r="K56" s="217" t="s">
        <v>210</v>
      </c>
      <c r="L56" s="217" t="s">
        <v>210</v>
      </c>
      <c r="M56" s="217" t="s">
        <v>210</v>
      </c>
      <c r="N56" s="216" t="s">
        <v>252</v>
      </c>
      <c r="O56" s="217" t="s">
        <v>210</v>
      </c>
      <c r="P56" s="217" t="s">
        <v>210</v>
      </c>
      <c r="Q56" s="217" t="s">
        <v>210</v>
      </c>
      <c r="R56" s="217" t="s">
        <v>210</v>
      </c>
      <c r="S56" s="217" t="s">
        <v>210</v>
      </c>
      <c r="T56" s="217" t="s">
        <v>210</v>
      </c>
      <c r="U56" s="217" t="s">
        <v>210</v>
      </c>
      <c r="V56" s="217" t="s">
        <v>210</v>
      </c>
      <c r="W56" s="217" t="s">
        <v>210</v>
      </c>
      <c r="X56" s="217" t="s">
        <v>210</v>
      </c>
      <c r="Y56" s="217" t="s">
        <v>210</v>
      </c>
      <c r="Z56" s="217" t="s">
        <v>210</v>
      </c>
      <c r="AA56" s="217" t="s">
        <v>210</v>
      </c>
      <c r="AB56" s="217" t="s">
        <v>210</v>
      </c>
      <c r="AC56" s="217" t="s">
        <v>210</v>
      </c>
      <c r="AD56" s="217" t="s">
        <v>1</v>
      </c>
      <c r="AE56" s="217" t="s">
        <v>210</v>
      </c>
      <c r="AF56" s="217" t="s">
        <v>210</v>
      </c>
      <c r="AG56" s="236"/>
      <c r="AH56" s="8"/>
      <c r="AI56" s="8"/>
      <c r="AJ56" s="3"/>
      <c r="AK56" s="16">
        <f t="shared" si="18"/>
        <v>1</v>
      </c>
      <c r="AL56" s="205">
        <f t="shared" si="19"/>
        <v>0.04</v>
      </c>
      <c r="AM56" s="18">
        <f>COUNTIF(H56:AJ56,"○")</f>
        <v>0</v>
      </c>
      <c r="AN56" s="19">
        <f t="shared" si="20"/>
        <v>0</v>
      </c>
      <c r="AO56" s="20">
        <f t="shared" si="21"/>
        <v>1</v>
      </c>
      <c r="AP56" s="21">
        <f t="shared" si="22"/>
        <v>0.09090909090909091</v>
      </c>
      <c r="AQ56">
        <f t="shared" si="17"/>
        <v>37</v>
      </c>
    </row>
    <row r="57" spans="1:43" ht="13.5">
      <c r="A57" s="227"/>
      <c r="B57" s="228"/>
      <c r="C57" s="229" t="s">
        <v>462</v>
      </c>
      <c r="D57" s="229"/>
      <c r="E57" s="230" t="s">
        <v>463</v>
      </c>
      <c r="F57" s="231" t="s">
        <v>374</v>
      </c>
      <c r="G57" s="232" t="s">
        <v>430</v>
      </c>
      <c r="H57" s="233" t="s">
        <v>210</v>
      </c>
      <c r="I57" s="233" t="s">
        <v>210</v>
      </c>
      <c r="J57" s="217" t="s">
        <v>210</v>
      </c>
      <c r="K57" s="233" t="s">
        <v>210</v>
      </c>
      <c r="L57" s="233" t="s">
        <v>210</v>
      </c>
      <c r="M57" s="233" t="s">
        <v>210</v>
      </c>
      <c r="N57" s="233" t="s">
        <v>210</v>
      </c>
      <c r="O57" s="233" t="s">
        <v>210</v>
      </c>
      <c r="P57" s="233" t="s">
        <v>210</v>
      </c>
      <c r="Q57" s="217" t="s">
        <v>210</v>
      </c>
      <c r="R57" s="233" t="s">
        <v>210</v>
      </c>
      <c r="S57" s="233" t="s">
        <v>210</v>
      </c>
      <c r="T57" s="233" t="s">
        <v>210</v>
      </c>
      <c r="U57" s="233" t="s">
        <v>210</v>
      </c>
      <c r="V57" s="233" t="s">
        <v>210</v>
      </c>
      <c r="W57" s="233" t="s">
        <v>210</v>
      </c>
      <c r="X57" s="233" t="s">
        <v>210</v>
      </c>
      <c r="Y57" s="233" t="s">
        <v>210</v>
      </c>
      <c r="Z57" s="233" t="s">
        <v>210</v>
      </c>
      <c r="AA57" s="233" t="s">
        <v>210</v>
      </c>
      <c r="AB57" s="233" t="s">
        <v>210</v>
      </c>
      <c r="AC57" s="233" t="s">
        <v>210</v>
      </c>
      <c r="AD57" s="217" t="s">
        <v>1</v>
      </c>
      <c r="AE57" s="233" t="s">
        <v>210</v>
      </c>
      <c r="AF57" s="233" t="s">
        <v>210</v>
      </c>
      <c r="AG57" s="236"/>
      <c r="AH57" s="8"/>
      <c r="AI57" s="8"/>
      <c r="AJ57" s="3"/>
      <c r="AK57" s="16">
        <f t="shared" si="18"/>
        <v>0</v>
      </c>
      <c r="AL57" s="205">
        <f t="shared" si="19"/>
        <v>0</v>
      </c>
      <c r="AM57" s="18">
        <f>COUNTIF(H57:AJ57,"○")</f>
        <v>0</v>
      </c>
      <c r="AN57" s="19">
        <f t="shared" si="20"/>
        <v>0</v>
      </c>
      <c r="AO57" s="20">
        <f t="shared" si="21"/>
        <v>0</v>
      </c>
      <c r="AP57" s="21">
        <f t="shared" si="22"/>
        <v>0</v>
      </c>
      <c r="AQ57">
        <f t="shared" si="17"/>
        <v>42</v>
      </c>
    </row>
    <row r="58" spans="1:43" ht="13.5">
      <c r="A58" s="211">
        <v>5</v>
      </c>
      <c r="B58" s="212" t="s">
        <v>411</v>
      </c>
      <c r="C58" s="213">
        <v>14</v>
      </c>
      <c r="D58" s="213">
        <v>12</v>
      </c>
      <c r="E58" s="214" t="s">
        <v>433</v>
      </c>
      <c r="F58" s="221" t="s">
        <v>374</v>
      </c>
      <c r="G58" s="215"/>
      <c r="H58" s="233" t="s">
        <v>519</v>
      </c>
      <c r="I58" s="233" t="s">
        <v>519</v>
      </c>
      <c r="J58" s="233" t="s">
        <v>519</v>
      </c>
      <c r="K58" s="233" t="s">
        <v>519</v>
      </c>
      <c r="L58" s="233" t="s">
        <v>519</v>
      </c>
      <c r="M58" s="233" t="s">
        <v>519</v>
      </c>
      <c r="N58" s="233" t="s">
        <v>519</v>
      </c>
      <c r="O58" s="233" t="s">
        <v>519</v>
      </c>
      <c r="P58" s="233" t="s">
        <v>519</v>
      </c>
      <c r="Q58" s="233" t="s">
        <v>519</v>
      </c>
      <c r="R58" s="233" t="s">
        <v>519</v>
      </c>
      <c r="S58" s="233" t="s">
        <v>519</v>
      </c>
      <c r="T58" s="233" t="s">
        <v>519</v>
      </c>
      <c r="U58" s="233" t="s">
        <v>519</v>
      </c>
      <c r="V58" s="233" t="s">
        <v>519</v>
      </c>
      <c r="W58" s="233" t="s">
        <v>519</v>
      </c>
      <c r="X58" s="233" t="s">
        <v>519</v>
      </c>
      <c r="Y58" s="233" t="s">
        <v>519</v>
      </c>
      <c r="Z58" s="233" t="s">
        <v>519</v>
      </c>
      <c r="AA58" s="233" t="s">
        <v>519</v>
      </c>
      <c r="AB58" s="233" t="s">
        <v>519</v>
      </c>
      <c r="AC58" s="233" t="s">
        <v>519</v>
      </c>
      <c r="AD58" s="233" t="s">
        <v>519</v>
      </c>
      <c r="AE58" s="233" t="s">
        <v>519</v>
      </c>
      <c r="AF58" s="233" t="s">
        <v>519</v>
      </c>
      <c r="AG58" s="236"/>
      <c r="AH58" s="7"/>
      <c r="AI58" s="8"/>
      <c r="AJ58" s="3"/>
      <c r="AK58" s="16">
        <f aca="true" t="shared" si="23" ref="AK58:AK84">AM58+AO58</f>
        <v>0</v>
      </c>
      <c r="AL58" s="205">
        <f t="shared" si="19"/>
        <v>0</v>
      </c>
      <c r="AM58" s="18">
        <f aca="true" t="shared" si="24" ref="AM58:AM84">COUNTIF(H58:AJ58,"○")</f>
        <v>0</v>
      </c>
      <c r="AN58" s="19">
        <f t="shared" si="20"/>
        <v>0</v>
      </c>
      <c r="AO58" s="20">
        <f aca="true" t="shared" si="25" ref="AO58:AO84">COUNTIF(H58:AJ58,"◎")</f>
        <v>0</v>
      </c>
      <c r="AP58" s="21">
        <f t="shared" si="22"/>
        <v>0</v>
      </c>
      <c r="AQ58">
        <f t="shared" si="17"/>
        <v>42</v>
      </c>
    </row>
    <row r="59" spans="1:43" ht="13.5">
      <c r="A59" s="182" t="s">
        <v>530</v>
      </c>
      <c r="B59" s="182" t="s">
        <v>530</v>
      </c>
      <c r="C59" s="183">
        <v>34</v>
      </c>
      <c r="D59" s="183"/>
      <c r="E59" s="13" t="s">
        <v>330</v>
      </c>
      <c r="F59" s="6" t="s">
        <v>374</v>
      </c>
      <c r="G59" s="13"/>
      <c r="H59" s="8" t="s">
        <v>508</v>
      </c>
      <c r="I59" s="8" t="s">
        <v>508</v>
      </c>
      <c r="J59" s="8" t="s">
        <v>508</v>
      </c>
      <c r="K59" s="8" t="s">
        <v>508</v>
      </c>
      <c r="L59" s="8" t="s">
        <v>508</v>
      </c>
      <c r="M59" s="8" t="s">
        <v>508</v>
      </c>
      <c r="N59" s="8" t="s">
        <v>508</v>
      </c>
      <c r="O59" s="8" t="s">
        <v>508</v>
      </c>
      <c r="P59" s="8" t="s">
        <v>508</v>
      </c>
      <c r="Q59" s="8" t="s">
        <v>508</v>
      </c>
      <c r="R59" s="8" t="s">
        <v>508</v>
      </c>
      <c r="S59" s="8" t="s">
        <v>508</v>
      </c>
      <c r="T59" s="8" t="s">
        <v>508</v>
      </c>
      <c r="U59" s="8" t="s">
        <v>508</v>
      </c>
      <c r="V59" s="8" t="s">
        <v>508</v>
      </c>
      <c r="W59" s="8" t="s">
        <v>508</v>
      </c>
      <c r="X59" s="8" t="s">
        <v>508</v>
      </c>
      <c r="Y59" s="8" t="s">
        <v>508</v>
      </c>
      <c r="Z59" s="8" t="s">
        <v>508</v>
      </c>
      <c r="AA59" s="8" t="s">
        <v>508</v>
      </c>
      <c r="AB59" s="8" t="s">
        <v>508</v>
      </c>
      <c r="AC59" s="8" t="s">
        <v>508</v>
      </c>
      <c r="AD59" s="8" t="s">
        <v>508</v>
      </c>
      <c r="AE59" s="8" t="s">
        <v>508</v>
      </c>
      <c r="AF59" s="8" t="s">
        <v>508</v>
      </c>
      <c r="AG59" s="8"/>
      <c r="AH59" s="8"/>
      <c r="AI59" s="8"/>
      <c r="AJ59" s="3"/>
      <c r="AK59" s="16">
        <f t="shared" si="23"/>
        <v>0</v>
      </c>
      <c r="AL59" s="205">
        <f t="shared" si="19"/>
        <v>0</v>
      </c>
      <c r="AM59" s="18">
        <f t="shared" si="24"/>
        <v>0</v>
      </c>
      <c r="AN59" s="19">
        <f t="shared" si="20"/>
        <v>0</v>
      </c>
      <c r="AO59" s="20">
        <f t="shared" si="25"/>
        <v>0</v>
      </c>
      <c r="AP59" s="21">
        <f t="shared" si="22"/>
        <v>0</v>
      </c>
      <c r="AQ59">
        <f t="shared" si="17"/>
        <v>42</v>
      </c>
    </row>
    <row r="60" spans="3:43" ht="13.5">
      <c r="C60" s="177" t="s">
        <v>531</v>
      </c>
      <c r="D60" s="177"/>
      <c r="E60" s="13" t="s">
        <v>532</v>
      </c>
      <c r="F60" s="6" t="s">
        <v>374</v>
      </c>
      <c r="G60" s="3"/>
      <c r="H60" s="8" t="s">
        <v>243</v>
      </c>
      <c r="I60" s="8" t="s">
        <v>243</v>
      </c>
      <c r="J60" s="8" t="s">
        <v>243</v>
      </c>
      <c r="K60" s="8" t="s">
        <v>243</v>
      </c>
      <c r="L60" s="8" t="s">
        <v>243</v>
      </c>
      <c r="M60" s="8" t="s">
        <v>243</v>
      </c>
      <c r="N60" s="8" t="s">
        <v>243</v>
      </c>
      <c r="O60" s="8" t="s">
        <v>243</v>
      </c>
      <c r="P60" s="8" t="s">
        <v>243</v>
      </c>
      <c r="Q60" s="8" t="s">
        <v>243</v>
      </c>
      <c r="R60" s="8" t="s">
        <v>243</v>
      </c>
      <c r="S60" s="8" t="s">
        <v>243</v>
      </c>
      <c r="T60" s="8" t="s">
        <v>243</v>
      </c>
      <c r="U60" s="8" t="s">
        <v>243</v>
      </c>
      <c r="V60" s="8" t="s">
        <v>243</v>
      </c>
      <c r="W60" s="8" t="s">
        <v>243</v>
      </c>
      <c r="X60" s="8" t="s">
        <v>243</v>
      </c>
      <c r="Y60" s="8" t="s">
        <v>243</v>
      </c>
      <c r="Z60" s="8" t="s">
        <v>243</v>
      </c>
      <c r="AA60" s="8" t="s">
        <v>243</v>
      </c>
      <c r="AB60" s="8" t="s">
        <v>243</v>
      </c>
      <c r="AC60" s="8" t="s">
        <v>243</v>
      </c>
      <c r="AD60" s="8" t="s">
        <v>243</v>
      </c>
      <c r="AE60" s="8" t="s">
        <v>243</v>
      </c>
      <c r="AF60" s="8" t="s">
        <v>243</v>
      </c>
      <c r="AG60" s="8"/>
      <c r="AH60" s="8"/>
      <c r="AI60" s="8"/>
      <c r="AJ60" s="8"/>
      <c r="AK60" s="16">
        <f t="shared" si="23"/>
        <v>0</v>
      </c>
      <c r="AL60" s="205">
        <f t="shared" si="19"/>
        <v>0</v>
      </c>
      <c r="AM60" s="18">
        <f t="shared" si="24"/>
        <v>0</v>
      </c>
      <c r="AN60" s="19">
        <f t="shared" si="20"/>
        <v>0</v>
      </c>
      <c r="AO60" s="20">
        <f t="shared" si="25"/>
        <v>0</v>
      </c>
      <c r="AP60" s="21">
        <f t="shared" si="22"/>
        <v>0</v>
      </c>
      <c r="AQ60">
        <f t="shared" si="17"/>
        <v>42</v>
      </c>
    </row>
    <row r="61" spans="3:43" ht="13.5">
      <c r="C61" s="49" t="s">
        <v>468</v>
      </c>
      <c r="D61" s="49"/>
      <c r="E61" s="13" t="s">
        <v>22</v>
      </c>
      <c r="F61" s="6" t="s">
        <v>374</v>
      </c>
      <c r="G61" s="3"/>
      <c r="H61" s="8" t="s">
        <v>220</v>
      </c>
      <c r="I61" s="8" t="s">
        <v>220</v>
      </c>
      <c r="J61" s="8" t="s">
        <v>220</v>
      </c>
      <c r="K61" s="8" t="s">
        <v>220</v>
      </c>
      <c r="L61" s="8" t="s">
        <v>220</v>
      </c>
      <c r="M61" s="8" t="s">
        <v>220</v>
      </c>
      <c r="N61" s="216" t="s">
        <v>252</v>
      </c>
      <c r="O61" s="8" t="s">
        <v>220</v>
      </c>
      <c r="P61" s="8" t="s">
        <v>220</v>
      </c>
      <c r="Q61" s="8" t="s">
        <v>220</v>
      </c>
      <c r="R61" s="8" t="s">
        <v>220</v>
      </c>
      <c r="S61" s="8" t="s">
        <v>220</v>
      </c>
      <c r="T61" s="8" t="s">
        <v>220</v>
      </c>
      <c r="U61" s="8" t="s">
        <v>220</v>
      </c>
      <c r="V61" s="8" t="s">
        <v>220</v>
      </c>
      <c r="W61" s="8" t="s">
        <v>220</v>
      </c>
      <c r="X61" s="8" t="s">
        <v>220</v>
      </c>
      <c r="Y61" s="8" t="s">
        <v>220</v>
      </c>
      <c r="Z61" s="8" t="s">
        <v>220</v>
      </c>
      <c r="AA61" s="8" t="s">
        <v>220</v>
      </c>
      <c r="AB61" s="8" t="s">
        <v>220</v>
      </c>
      <c r="AC61" s="8" t="s">
        <v>220</v>
      </c>
      <c r="AD61" s="8" t="s">
        <v>220</v>
      </c>
      <c r="AE61" s="8" t="s">
        <v>220</v>
      </c>
      <c r="AF61" s="8" t="s">
        <v>220</v>
      </c>
      <c r="AG61" s="8"/>
      <c r="AH61" s="8"/>
      <c r="AI61" s="8"/>
      <c r="AJ61" s="8"/>
      <c r="AK61" s="16">
        <f t="shared" si="23"/>
        <v>1</v>
      </c>
      <c r="AL61" s="205">
        <f t="shared" si="19"/>
        <v>0.04</v>
      </c>
      <c r="AM61" s="18">
        <f t="shared" si="24"/>
        <v>0</v>
      </c>
      <c r="AN61" s="19">
        <f t="shared" si="20"/>
        <v>0</v>
      </c>
      <c r="AO61" s="20">
        <f t="shared" si="25"/>
        <v>1</v>
      </c>
      <c r="AP61" s="21">
        <f t="shared" si="22"/>
        <v>0.09090909090909091</v>
      </c>
      <c r="AQ61">
        <f t="shared" si="17"/>
        <v>37</v>
      </c>
    </row>
    <row r="62" spans="3:43" ht="13.5">
      <c r="C62" s="49" t="s">
        <v>469</v>
      </c>
      <c r="D62" s="49"/>
      <c r="E62" s="13" t="s">
        <v>442</v>
      </c>
      <c r="F62" s="6" t="s">
        <v>374</v>
      </c>
      <c r="H62" s="8" t="s">
        <v>185</v>
      </c>
      <c r="I62" s="8" t="s">
        <v>185</v>
      </c>
      <c r="J62" s="8" t="s">
        <v>185</v>
      </c>
      <c r="K62" s="8" t="s">
        <v>185</v>
      </c>
      <c r="L62" s="8" t="s">
        <v>185</v>
      </c>
      <c r="M62" s="8" t="s">
        <v>185</v>
      </c>
      <c r="N62" s="8" t="s">
        <v>185</v>
      </c>
      <c r="O62" s="8" t="s">
        <v>185</v>
      </c>
      <c r="P62" s="8" t="s">
        <v>185</v>
      </c>
      <c r="Q62" s="8" t="s">
        <v>185</v>
      </c>
      <c r="R62" s="8" t="s">
        <v>185</v>
      </c>
      <c r="S62" s="8" t="s">
        <v>185</v>
      </c>
      <c r="T62" s="8" t="s">
        <v>185</v>
      </c>
      <c r="U62" s="8" t="s">
        <v>185</v>
      </c>
      <c r="V62" s="8" t="s">
        <v>185</v>
      </c>
      <c r="W62" s="8" t="s">
        <v>185</v>
      </c>
      <c r="X62" s="8" t="s">
        <v>185</v>
      </c>
      <c r="Y62" s="8" t="s">
        <v>185</v>
      </c>
      <c r="Z62" s="8" t="s">
        <v>185</v>
      </c>
      <c r="AA62" s="8" t="s">
        <v>185</v>
      </c>
      <c r="AB62" s="8" t="s">
        <v>185</v>
      </c>
      <c r="AC62" s="8" t="s">
        <v>185</v>
      </c>
      <c r="AD62" s="8" t="s">
        <v>185</v>
      </c>
      <c r="AE62" s="8" t="s">
        <v>185</v>
      </c>
      <c r="AF62" s="8" t="s">
        <v>185</v>
      </c>
      <c r="AG62" s="8"/>
      <c r="AH62" s="8"/>
      <c r="AI62" s="8"/>
      <c r="AJ62" s="8"/>
      <c r="AK62" s="16">
        <f t="shared" si="23"/>
        <v>0</v>
      </c>
      <c r="AL62" s="205">
        <f t="shared" si="19"/>
        <v>0</v>
      </c>
      <c r="AM62" s="18">
        <f t="shared" si="24"/>
        <v>0</v>
      </c>
      <c r="AN62" s="19">
        <f t="shared" si="20"/>
        <v>0</v>
      </c>
      <c r="AO62" s="20">
        <f t="shared" si="25"/>
        <v>0</v>
      </c>
      <c r="AP62" s="21">
        <f t="shared" si="22"/>
        <v>0</v>
      </c>
      <c r="AQ62">
        <f t="shared" si="17"/>
        <v>42</v>
      </c>
    </row>
    <row r="63" spans="3:43" s="13" customFormat="1" ht="13.5">
      <c r="C63" s="49" t="s">
        <v>470</v>
      </c>
      <c r="D63" s="49"/>
      <c r="E63" s="25" t="s">
        <v>471</v>
      </c>
      <c r="F63" s="3" t="s">
        <v>375</v>
      </c>
      <c r="H63" s="8" t="s">
        <v>210</v>
      </c>
      <c r="I63" s="8" t="s">
        <v>210</v>
      </c>
      <c r="J63" s="8" t="s">
        <v>210</v>
      </c>
      <c r="K63" s="8" t="s">
        <v>210</v>
      </c>
      <c r="L63" s="8" t="s">
        <v>210</v>
      </c>
      <c r="M63" s="8" t="s">
        <v>210</v>
      </c>
      <c r="N63" s="8" t="s">
        <v>210</v>
      </c>
      <c r="O63" s="8" t="s">
        <v>210</v>
      </c>
      <c r="P63" s="8" t="s">
        <v>210</v>
      </c>
      <c r="Q63" s="8" t="s">
        <v>210</v>
      </c>
      <c r="R63" s="8" t="s">
        <v>210</v>
      </c>
      <c r="S63" s="8" t="s">
        <v>210</v>
      </c>
      <c r="T63" s="8" t="s">
        <v>210</v>
      </c>
      <c r="U63" s="8" t="s">
        <v>210</v>
      </c>
      <c r="V63" s="8" t="s">
        <v>210</v>
      </c>
      <c r="W63" s="8" t="s">
        <v>210</v>
      </c>
      <c r="X63" s="8" t="s">
        <v>210</v>
      </c>
      <c r="Y63" s="8" t="s">
        <v>210</v>
      </c>
      <c r="Z63" s="8" t="s">
        <v>210</v>
      </c>
      <c r="AA63" s="8" t="s">
        <v>210</v>
      </c>
      <c r="AB63" s="8" t="s">
        <v>210</v>
      </c>
      <c r="AC63" s="8" t="s">
        <v>210</v>
      </c>
      <c r="AD63" s="8" t="s">
        <v>210</v>
      </c>
      <c r="AE63" s="8" t="s">
        <v>210</v>
      </c>
      <c r="AF63" s="8" t="s">
        <v>210</v>
      </c>
      <c r="AG63" s="8"/>
      <c r="AH63" s="8"/>
      <c r="AI63" s="8"/>
      <c r="AJ63" s="8"/>
      <c r="AK63" s="16">
        <f t="shared" si="23"/>
        <v>0</v>
      </c>
      <c r="AL63" s="205">
        <f t="shared" si="19"/>
        <v>0</v>
      </c>
      <c r="AM63" s="18">
        <f t="shared" si="24"/>
        <v>0</v>
      </c>
      <c r="AN63" s="19">
        <f t="shared" si="20"/>
        <v>0</v>
      </c>
      <c r="AO63" s="20">
        <f t="shared" si="25"/>
        <v>0</v>
      </c>
      <c r="AP63" s="21">
        <f t="shared" si="22"/>
        <v>0</v>
      </c>
      <c r="AQ63">
        <f t="shared" si="17"/>
        <v>42</v>
      </c>
    </row>
    <row r="64" spans="3:43" ht="13.5">
      <c r="C64" s="36" t="s">
        <v>472</v>
      </c>
      <c r="D64" s="36"/>
      <c r="E64" s="25" t="s">
        <v>473</v>
      </c>
      <c r="F64" s="3" t="s">
        <v>375</v>
      </c>
      <c r="G64" s="3"/>
      <c r="H64" s="8" t="s">
        <v>211</v>
      </c>
      <c r="I64" s="8" t="s">
        <v>211</v>
      </c>
      <c r="J64" s="8" t="s">
        <v>211</v>
      </c>
      <c r="K64" s="8" t="s">
        <v>211</v>
      </c>
      <c r="L64" s="8" t="s">
        <v>211</v>
      </c>
      <c r="M64" s="8" t="s">
        <v>211</v>
      </c>
      <c r="N64" s="8" t="s">
        <v>211</v>
      </c>
      <c r="O64" s="8" t="s">
        <v>211</v>
      </c>
      <c r="P64" s="8" t="s">
        <v>211</v>
      </c>
      <c r="Q64" s="8" t="s">
        <v>211</v>
      </c>
      <c r="R64" s="8" t="s">
        <v>211</v>
      </c>
      <c r="S64" s="8" t="s">
        <v>211</v>
      </c>
      <c r="T64" s="8" t="s">
        <v>211</v>
      </c>
      <c r="U64" s="8" t="s">
        <v>211</v>
      </c>
      <c r="V64" s="8" t="s">
        <v>211</v>
      </c>
      <c r="W64" s="8" t="s">
        <v>211</v>
      </c>
      <c r="X64" s="8" t="s">
        <v>211</v>
      </c>
      <c r="Y64" s="8" t="s">
        <v>211</v>
      </c>
      <c r="Z64" s="8" t="s">
        <v>211</v>
      </c>
      <c r="AA64" s="8" t="s">
        <v>211</v>
      </c>
      <c r="AB64" s="8" t="s">
        <v>211</v>
      </c>
      <c r="AC64" s="8" t="s">
        <v>211</v>
      </c>
      <c r="AD64" s="8" t="s">
        <v>211</v>
      </c>
      <c r="AE64" s="8" t="s">
        <v>211</v>
      </c>
      <c r="AF64" s="8" t="s">
        <v>211</v>
      </c>
      <c r="AG64" s="8"/>
      <c r="AH64" s="8"/>
      <c r="AI64" s="8"/>
      <c r="AJ64" s="8"/>
      <c r="AK64" s="16">
        <f t="shared" si="23"/>
        <v>0</v>
      </c>
      <c r="AL64" s="205">
        <f t="shared" si="19"/>
        <v>0</v>
      </c>
      <c r="AM64" s="18">
        <f t="shared" si="24"/>
        <v>0</v>
      </c>
      <c r="AN64" s="19">
        <f t="shared" si="20"/>
        <v>0</v>
      </c>
      <c r="AO64" s="20">
        <f t="shared" si="25"/>
        <v>0</v>
      </c>
      <c r="AP64" s="21">
        <f t="shared" si="22"/>
        <v>0</v>
      </c>
      <c r="AQ64">
        <f t="shared" si="17"/>
        <v>42</v>
      </c>
    </row>
    <row r="65" spans="3:43" ht="13.5">
      <c r="C65" s="36" t="s">
        <v>474</v>
      </c>
      <c r="D65" s="36"/>
      <c r="E65" s="25" t="s">
        <v>475</v>
      </c>
      <c r="F65" s="3" t="s">
        <v>375</v>
      </c>
      <c r="G65" s="3"/>
      <c r="H65" s="8" t="s">
        <v>210</v>
      </c>
      <c r="I65" s="8" t="s">
        <v>210</v>
      </c>
      <c r="J65" s="8" t="s">
        <v>210</v>
      </c>
      <c r="K65" s="8" t="s">
        <v>210</v>
      </c>
      <c r="L65" s="8" t="s">
        <v>210</v>
      </c>
      <c r="M65" s="8" t="s">
        <v>210</v>
      </c>
      <c r="N65" s="8" t="s">
        <v>210</v>
      </c>
      <c r="O65" s="8" t="s">
        <v>210</v>
      </c>
      <c r="P65" s="8" t="s">
        <v>210</v>
      </c>
      <c r="Q65" s="8" t="s">
        <v>210</v>
      </c>
      <c r="R65" s="8" t="s">
        <v>210</v>
      </c>
      <c r="S65" s="8" t="s">
        <v>210</v>
      </c>
      <c r="T65" s="8" t="s">
        <v>210</v>
      </c>
      <c r="U65" s="8" t="s">
        <v>210</v>
      </c>
      <c r="V65" s="8" t="s">
        <v>210</v>
      </c>
      <c r="W65" s="8" t="s">
        <v>210</v>
      </c>
      <c r="X65" s="8" t="s">
        <v>210</v>
      </c>
      <c r="Y65" s="8" t="s">
        <v>210</v>
      </c>
      <c r="Z65" s="8" t="s">
        <v>210</v>
      </c>
      <c r="AA65" s="8" t="s">
        <v>210</v>
      </c>
      <c r="AB65" s="8" t="s">
        <v>210</v>
      </c>
      <c r="AC65" s="8" t="s">
        <v>210</v>
      </c>
      <c r="AD65" s="8" t="s">
        <v>210</v>
      </c>
      <c r="AE65" s="8" t="s">
        <v>210</v>
      </c>
      <c r="AF65" s="8" t="s">
        <v>210</v>
      </c>
      <c r="AG65" s="8"/>
      <c r="AH65" s="8"/>
      <c r="AI65" s="8"/>
      <c r="AJ65" s="8"/>
      <c r="AK65" s="16">
        <f t="shared" si="23"/>
        <v>0</v>
      </c>
      <c r="AL65" s="205">
        <f t="shared" si="19"/>
        <v>0</v>
      </c>
      <c r="AM65" s="18">
        <f t="shared" si="24"/>
        <v>0</v>
      </c>
      <c r="AN65" s="19">
        <f t="shared" si="20"/>
        <v>0</v>
      </c>
      <c r="AO65" s="20">
        <f t="shared" si="25"/>
        <v>0</v>
      </c>
      <c r="AP65" s="21">
        <f t="shared" si="22"/>
        <v>0</v>
      </c>
      <c r="AQ65">
        <f t="shared" si="17"/>
        <v>42</v>
      </c>
    </row>
    <row r="66" spans="3:43" ht="13.5">
      <c r="C66" s="36" t="s">
        <v>476</v>
      </c>
      <c r="D66" s="36"/>
      <c r="E66" s="25" t="s">
        <v>477</v>
      </c>
      <c r="F66" s="3" t="s">
        <v>375</v>
      </c>
      <c r="G66" s="3"/>
      <c r="H66" s="8" t="s">
        <v>210</v>
      </c>
      <c r="I66" s="8" t="s">
        <v>210</v>
      </c>
      <c r="J66" s="8" t="s">
        <v>210</v>
      </c>
      <c r="K66" s="8" t="s">
        <v>210</v>
      </c>
      <c r="L66" s="8" t="s">
        <v>210</v>
      </c>
      <c r="M66" s="8" t="s">
        <v>210</v>
      </c>
      <c r="N66" s="8" t="s">
        <v>210</v>
      </c>
      <c r="O66" s="8" t="s">
        <v>210</v>
      </c>
      <c r="P66" s="8" t="s">
        <v>210</v>
      </c>
      <c r="Q66" s="8" t="s">
        <v>210</v>
      </c>
      <c r="R66" s="8" t="s">
        <v>210</v>
      </c>
      <c r="S66" s="8" t="s">
        <v>210</v>
      </c>
      <c r="T66" s="8" t="s">
        <v>210</v>
      </c>
      <c r="U66" s="8" t="s">
        <v>210</v>
      </c>
      <c r="V66" s="8" t="s">
        <v>210</v>
      </c>
      <c r="W66" s="8" t="s">
        <v>210</v>
      </c>
      <c r="X66" s="8" t="s">
        <v>210</v>
      </c>
      <c r="Y66" s="8" t="s">
        <v>210</v>
      </c>
      <c r="Z66" s="8" t="s">
        <v>210</v>
      </c>
      <c r="AA66" s="8" t="s">
        <v>210</v>
      </c>
      <c r="AB66" s="8" t="s">
        <v>210</v>
      </c>
      <c r="AC66" s="8" t="s">
        <v>210</v>
      </c>
      <c r="AD66" s="8" t="s">
        <v>210</v>
      </c>
      <c r="AE66" s="8" t="s">
        <v>210</v>
      </c>
      <c r="AF66" s="8" t="s">
        <v>210</v>
      </c>
      <c r="AG66" s="8"/>
      <c r="AH66" s="8"/>
      <c r="AI66" s="8"/>
      <c r="AJ66" s="8"/>
      <c r="AK66" s="16">
        <f t="shared" si="23"/>
        <v>0</v>
      </c>
      <c r="AL66" s="205">
        <f t="shared" si="19"/>
        <v>0</v>
      </c>
      <c r="AM66" s="18">
        <f t="shared" si="24"/>
        <v>0</v>
      </c>
      <c r="AN66" s="19">
        <f t="shared" si="20"/>
        <v>0</v>
      </c>
      <c r="AO66" s="20">
        <f t="shared" si="25"/>
        <v>0</v>
      </c>
      <c r="AP66" s="21">
        <f t="shared" si="22"/>
        <v>0</v>
      </c>
      <c r="AQ66">
        <f t="shared" si="17"/>
        <v>42</v>
      </c>
    </row>
    <row r="67" spans="3:43" ht="13.5">
      <c r="C67" s="36" t="s">
        <v>478</v>
      </c>
      <c r="D67" s="36"/>
      <c r="E67" s="13" t="s">
        <v>479</v>
      </c>
      <c r="F67" s="6" t="s">
        <v>374</v>
      </c>
      <c r="G67" s="3"/>
      <c r="H67" s="8" t="s">
        <v>210</v>
      </c>
      <c r="I67" s="8" t="s">
        <v>210</v>
      </c>
      <c r="J67" s="8" t="s">
        <v>210</v>
      </c>
      <c r="K67" s="8" t="s">
        <v>210</v>
      </c>
      <c r="L67" s="8" t="s">
        <v>210</v>
      </c>
      <c r="M67" s="8" t="s">
        <v>210</v>
      </c>
      <c r="N67" s="8" t="s">
        <v>210</v>
      </c>
      <c r="O67" s="8" t="s">
        <v>210</v>
      </c>
      <c r="P67" s="8" t="s">
        <v>210</v>
      </c>
      <c r="Q67" s="8" t="s">
        <v>210</v>
      </c>
      <c r="R67" s="8" t="s">
        <v>210</v>
      </c>
      <c r="S67" s="8" t="s">
        <v>210</v>
      </c>
      <c r="T67" s="8" t="s">
        <v>210</v>
      </c>
      <c r="U67" s="8" t="s">
        <v>210</v>
      </c>
      <c r="V67" s="8" t="s">
        <v>210</v>
      </c>
      <c r="W67" s="8" t="s">
        <v>210</v>
      </c>
      <c r="X67" s="8" t="s">
        <v>210</v>
      </c>
      <c r="Y67" s="8" t="s">
        <v>210</v>
      </c>
      <c r="Z67" s="8" t="s">
        <v>210</v>
      </c>
      <c r="AA67" s="8" t="s">
        <v>210</v>
      </c>
      <c r="AB67" s="8" t="s">
        <v>210</v>
      </c>
      <c r="AC67" s="8" t="s">
        <v>210</v>
      </c>
      <c r="AD67" s="8" t="s">
        <v>210</v>
      </c>
      <c r="AE67" s="8" t="s">
        <v>210</v>
      </c>
      <c r="AF67" s="8" t="s">
        <v>210</v>
      </c>
      <c r="AG67" s="8"/>
      <c r="AH67" s="8"/>
      <c r="AI67" s="8"/>
      <c r="AJ67" s="8"/>
      <c r="AK67" s="16">
        <f t="shared" si="23"/>
        <v>0</v>
      </c>
      <c r="AL67" s="205">
        <f t="shared" si="19"/>
        <v>0</v>
      </c>
      <c r="AM67" s="18">
        <f t="shared" si="24"/>
        <v>0</v>
      </c>
      <c r="AN67" s="19">
        <f t="shared" si="20"/>
        <v>0</v>
      </c>
      <c r="AO67" s="20">
        <f t="shared" si="25"/>
        <v>0</v>
      </c>
      <c r="AP67" s="21">
        <f t="shared" si="22"/>
        <v>0</v>
      </c>
      <c r="AQ67">
        <f t="shared" si="17"/>
        <v>42</v>
      </c>
    </row>
    <row r="68" spans="3:43" ht="13.5">
      <c r="C68" s="36" t="s">
        <v>480</v>
      </c>
      <c r="D68" s="36"/>
      <c r="E68" s="25" t="s">
        <v>481</v>
      </c>
      <c r="F68" s="3" t="s">
        <v>375</v>
      </c>
      <c r="G68" s="3" t="s">
        <v>430</v>
      </c>
      <c r="H68" s="8" t="s">
        <v>210</v>
      </c>
      <c r="I68" s="8" t="s">
        <v>210</v>
      </c>
      <c r="J68" s="8" t="s">
        <v>210</v>
      </c>
      <c r="K68" s="8" t="s">
        <v>210</v>
      </c>
      <c r="L68" s="8" t="s">
        <v>210</v>
      </c>
      <c r="M68" s="8" t="s">
        <v>210</v>
      </c>
      <c r="N68" s="8" t="s">
        <v>210</v>
      </c>
      <c r="O68" s="8" t="s">
        <v>210</v>
      </c>
      <c r="P68" s="8" t="s">
        <v>210</v>
      </c>
      <c r="Q68" s="8" t="s">
        <v>210</v>
      </c>
      <c r="R68" s="8" t="s">
        <v>210</v>
      </c>
      <c r="S68" s="8" t="s">
        <v>210</v>
      </c>
      <c r="T68" s="8" t="s">
        <v>210</v>
      </c>
      <c r="U68" s="8" t="s">
        <v>210</v>
      </c>
      <c r="V68" s="8" t="s">
        <v>210</v>
      </c>
      <c r="W68" s="8" t="s">
        <v>210</v>
      </c>
      <c r="X68" s="8" t="s">
        <v>210</v>
      </c>
      <c r="Y68" s="8" t="s">
        <v>210</v>
      </c>
      <c r="Z68" s="8" t="s">
        <v>210</v>
      </c>
      <c r="AA68" s="8" t="s">
        <v>210</v>
      </c>
      <c r="AB68" s="8" t="s">
        <v>210</v>
      </c>
      <c r="AC68" s="8" t="s">
        <v>210</v>
      </c>
      <c r="AD68" s="8" t="s">
        <v>210</v>
      </c>
      <c r="AE68" s="8" t="s">
        <v>210</v>
      </c>
      <c r="AF68" s="8" t="s">
        <v>210</v>
      </c>
      <c r="AG68" s="8"/>
      <c r="AH68" s="8"/>
      <c r="AI68" s="8"/>
      <c r="AJ68" s="8"/>
      <c r="AK68" s="16">
        <f t="shared" si="23"/>
        <v>0</v>
      </c>
      <c r="AL68" s="205">
        <f t="shared" si="19"/>
        <v>0</v>
      </c>
      <c r="AM68" s="18">
        <f t="shared" si="24"/>
        <v>0</v>
      </c>
      <c r="AN68" s="19">
        <f t="shared" si="20"/>
        <v>0</v>
      </c>
      <c r="AO68" s="20">
        <f t="shared" si="25"/>
        <v>0</v>
      </c>
      <c r="AP68" s="21">
        <f t="shared" si="22"/>
        <v>0</v>
      </c>
      <c r="AQ68">
        <f t="shared" si="17"/>
        <v>42</v>
      </c>
    </row>
    <row r="69" spans="3:43" ht="13.5">
      <c r="C69" s="36" t="s">
        <v>482</v>
      </c>
      <c r="D69" s="36"/>
      <c r="E69" s="13" t="s">
        <v>483</v>
      </c>
      <c r="F69" s="6" t="s">
        <v>374</v>
      </c>
      <c r="G69" s="3"/>
      <c r="H69" s="8" t="s">
        <v>210</v>
      </c>
      <c r="I69" s="8" t="s">
        <v>210</v>
      </c>
      <c r="J69" s="8" t="s">
        <v>210</v>
      </c>
      <c r="K69" s="8" t="s">
        <v>210</v>
      </c>
      <c r="L69" s="8" t="s">
        <v>210</v>
      </c>
      <c r="M69" s="8" t="s">
        <v>210</v>
      </c>
      <c r="N69" s="8" t="s">
        <v>210</v>
      </c>
      <c r="O69" s="8" t="s">
        <v>210</v>
      </c>
      <c r="P69" s="8" t="s">
        <v>210</v>
      </c>
      <c r="Q69" s="8" t="s">
        <v>210</v>
      </c>
      <c r="R69" s="8" t="s">
        <v>210</v>
      </c>
      <c r="S69" s="8" t="s">
        <v>210</v>
      </c>
      <c r="T69" s="8" t="s">
        <v>210</v>
      </c>
      <c r="U69" s="8" t="s">
        <v>210</v>
      </c>
      <c r="V69" s="8" t="s">
        <v>210</v>
      </c>
      <c r="W69" s="8" t="s">
        <v>210</v>
      </c>
      <c r="X69" s="8" t="s">
        <v>210</v>
      </c>
      <c r="Y69" s="8" t="s">
        <v>210</v>
      </c>
      <c r="Z69" s="8" t="s">
        <v>210</v>
      </c>
      <c r="AA69" s="8" t="s">
        <v>210</v>
      </c>
      <c r="AB69" s="8" t="s">
        <v>210</v>
      </c>
      <c r="AC69" s="8" t="s">
        <v>210</v>
      </c>
      <c r="AD69" s="8" t="s">
        <v>210</v>
      </c>
      <c r="AE69" s="8" t="s">
        <v>210</v>
      </c>
      <c r="AF69" s="8" t="s">
        <v>210</v>
      </c>
      <c r="AG69" s="8"/>
      <c r="AH69" s="8"/>
      <c r="AI69" s="8"/>
      <c r="AJ69" s="8"/>
      <c r="AK69" s="16">
        <f t="shared" si="23"/>
        <v>0</v>
      </c>
      <c r="AL69" s="205">
        <f t="shared" si="19"/>
        <v>0</v>
      </c>
      <c r="AM69" s="18">
        <f t="shared" si="24"/>
        <v>0</v>
      </c>
      <c r="AN69" s="19">
        <f t="shared" si="20"/>
        <v>0</v>
      </c>
      <c r="AO69" s="20">
        <f t="shared" si="25"/>
        <v>0</v>
      </c>
      <c r="AP69" s="21">
        <f t="shared" si="22"/>
        <v>0</v>
      </c>
      <c r="AQ69">
        <f t="shared" si="17"/>
        <v>42</v>
      </c>
    </row>
    <row r="70" spans="3:43" ht="13.5">
      <c r="C70" s="36" t="s">
        <v>484</v>
      </c>
      <c r="D70" s="36"/>
      <c r="E70" s="13" t="s">
        <v>485</v>
      </c>
      <c r="F70" s="6" t="s">
        <v>374</v>
      </c>
      <c r="G70" s="3"/>
      <c r="H70" s="8" t="s">
        <v>207</v>
      </c>
      <c r="I70" s="8" t="s">
        <v>207</v>
      </c>
      <c r="J70" s="8" t="s">
        <v>207</v>
      </c>
      <c r="K70" s="8" t="s">
        <v>207</v>
      </c>
      <c r="L70" s="8" t="s">
        <v>207</v>
      </c>
      <c r="M70" s="8" t="s">
        <v>207</v>
      </c>
      <c r="N70" s="8" t="s">
        <v>207</v>
      </c>
      <c r="O70" s="8" t="s">
        <v>207</v>
      </c>
      <c r="P70" s="8" t="s">
        <v>207</v>
      </c>
      <c r="Q70" s="8" t="s">
        <v>207</v>
      </c>
      <c r="R70" s="8" t="s">
        <v>207</v>
      </c>
      <c r="S70" s="8" t="s">
        <v>207</v>
      </c>
      <c r="T70" s="8" t="s">
        <v>207</v>
      </c>
      <c r="U70" s="8" t="s">
        <v>207</v>
      </c>
      <c r="V70" s="8" t="s">
        <v>207</v>
      </c>
      <c r="W70" s="8" t="s">
        <v>207</v>
      </c>
      <c r="X70" s="8" t="s">
        <v>207</v>
      </c>
      <c r="Y70" s="8" t="s">
        <v>207</v>
      </c>
      <c r="Z70" s="8" t="s">
        <v>207</v>
      </c>
      <c r="AA70" s="8" t="s">
        <v>207</v>
      </c>
      <c r="AB70" s="8" t="s">
        <v>207</v>
      </c>
      <c r="AC70" s="8" t="s">
        <v>207</v>
      </c>
      <c r="AD70" s="8" t="s">
        <v>207</v>
      </c>
      <c r="AE70" s="8" t="s">
        <v>207</v>
      </c>
      <c r="AF70" s="8" t="s">
        <v>207</v>
      </c>
      <c r="AG70" s="8"/>
      <c r="AH70" s="8"/>
      <c r="AI70" s="8"/>
      <c r="AJ70" s="8"/>
      <c r="AK70" s="16">
        <f t="shared" si="23"/>
        <v>0</v>
      </c>
      <c r="AL70" s="205">
        <f t="shared" si="19"/>
        <v>0</v>
      </c>
      <c r="AM70" s="18">
        <f t="shared" si="24"/>
        <v>0</v>
      </c>
      <c r="AN70" s="19">
        <f t="shared" si="20"/>
        <v>0</v>
      </c>
      <c r="AO70" s="20">
        <f t="shared" si="25"/>
        <v>0</v>
      </c>
      <c r="AP70" s="21">
        <f t="shared" si="22"/>
        <v>0</v>
      </c>
      <c r="AQ70">
        <f t="shared" si="17"/>
        <v>42</v>
      </c>
    </row>
    <row r="71" spans="3:43" ht="13.5">
      <c r="C71" s="36" t="s">
        <v>486</v>
      </c>
      <c r="D71" s="36"/>
      <c r="E71" s="13" t="s">
        <v>487</v>
      </c>
      <c r="F71" s="6" t="s">
        <v>374</v>
      </c>
      <c r="G71" s="3"/>
      <c r="H71" s="8" t="s">
        <v>210</v>
      </c>
      <c r="I71" s="8" t="s">
        <v>210</v>
      </c>
      <c r="J71" s="8" t="s">
        <v>210</v>
      </c>
      <c r="K71" s="8" t="s">
        <v>210</v>
      </c>
      <c r="L71" s="8" t="s">
        <v>210</v>
      </c>
      <c r="M71" s="8" t="s">
        <v>210</v>
      </c>
      <c r="N71" s="8" t="s">
        <v>210</v>
      </c>
      <c r="O71" s="8" t="s">
        <v>210</v>
      </c>
      <c r="P71" s="8" t="s">
        <v>210</v>
      </c>
      <c r="Q71" s="8" t="s">
        <v>210</v>
      </c>
      <c r="R71" s="8" t="s">
        <v>210</v>
      </c>
      <c r="S71" s="8" t="s">
        <v>210</v>
      </c>
      <c r="T71" s="8" t="s">
        <v>210</v>
      </c>
      <c r="U71" s="8" t="s">
        <v>210</v>
      </c>
      <c r="V71" s="8" t="s">
        <v>210</v>
      </c>
      <c r="W71" s="8" t="s">
        <v>210</v>
      </c>
      <c r="X71" s="8" t="s">
        <v>210</v>
      </c>
      <c r="Y71" s="8" t="s">
        <v>210</v>
      </c>
      <c r="Z71" s="8" t="s">
        <v>210</v>
      </c>
      <c r="AA71" s="8" t="s">
        <v>210</v>
      </c>
      <c r="AB71" s="8" t="s">
        <v>210</v>
      </c>
      <c r="AC71" s="8" t="s">
        <v>210</v>
      </c>
      <c r="AD71" s="8" t="s">
        <v>210</v>
      </c>
      <c r="AE71" s="8" t="s">
        <v>210</v>
      </c>
      <c r="AF71" s="8" t="s">
        <v>210</v>
      </c>
      <c r="AG71" s="8"/>
      <c r="AH71" s="8"/>
      <c r="AI71" s="8"/>
      <c r="AJ71" s="8"/>
      <c r="AK71" s="16">
        <f t="shared" si="23"/>
        <v>0</v>
      </c>
      <c r="AL71" s="205">
        <f t="shared" si="19"/>
        <v>0</v>
      </c>
      <c r="AM71" s="18">
        <f t="shared" si="24"/>
        <v>0</v>
      </c>
      <c r="AN71" s="19">
        <f t="shared" si="20"/>
        <v>0</v>
      </c>
      <c r="AO71" s="20">
        <f t="shared" si="25"/>
        <v>0</v>
      </c>
      <c r="AP71" s="21">
        <f t="shared" si="22"/>
        <v>0</v>
      </c>
      <c r="AQ71">
        <f t="shared" si="17"/>
        <v>42</v>
      </c>
    </row>
    <row r="72" spans="3:43" ht="13.5">
      <c r="C72" s="36" t="s">
        <v>486</v>
      </c>
      <c r="D72" s="36"/>
      <c r="E72" s="25" t="s">
        <v>488</v>
      </c>
      <c r="F72" s="3" t="s">
        <v>375</v>
      </c>
      <c r="G72" s="3" t="s">
        <v>430</v>
      </c>
      <c r="H72" s="8" t="s">
        <v>210</v>
      </c>
      <c r="I72" s="8" t="s">
        <v>210</v>
      </c>
      <c r="J72" s="8" t="s">
        <v>210</v>
      </c>
      <c r="K72" s="8" t="s">
        <v>210</v>
      </c>
      <c r="L72" s="8" t="s">
        <v>210</v>
      </c>
      <c r="M72" s="8" t="s">
        <v>210</v>
      </c>
      <c r="N72" s="8" t="s">
        <v>210</v>
      </c>
      <c r="O72" s="8" t="s">
        <v>210</v>
      </c>
      <c r="P72" s="8" t="s">
        <v>210</v>
      </c>
      <c r="Q72" s="8" t="s">
        <v>210</v>
      </c>
      <c r="R72" s="8" t="s">
        <v>210</v>
      </c>
      <c r="S72" s="8" t="s">
        <v>210</v>
      </c>
      <c r="T72" s="8" t="s">
        <v>210</v>
      </c>
      <c r="U72" s="8" t="s">
        <v>210</v>
      </c>
      <c r="V72" s="8" t="s">
        <v>210</v>
      </c>
      <c r="W72" s="8" t="s">
        <v>210</v>
      </c>
      <c r="X72" s="8" t="s">
        <v>210</v>
      </c>
      <c r="Y72" s="8" t="s">
        <v>210</v>
      </c>
      <c r="Z72" s="8" t="s">
        <v>210</v>
      </c>
      <c r="AA72" s="8" t="s">
        <v>210</v>
      </c>
      <c r="AB72" s="8" t="s">
        <v>210</v>
      </c>
      <c r="AC72" s="8" t="s">
        <v>210</v>
      </c>
      <c r="AD72" s="8" t="s">
        <v>210</v>
      </c>
      <c r="AE72" s="8" t="s">
        <v>210</v>
      </c>
      <c r="AF72" s="8" t="s">
        <v>210</v>
      </c>
      <c r="AG72" s="8"/>
      <c r="AH72" s="8"/>
      <c r="AI72" s="8"/>
      <c r="AJ72" s="8"/>
      <c r="AK72" s="16">
        <f t="shared" si="23"/>
        <v>0</v>
      </c>
      <c r="AL72" s="205">
        <f t="shared" si="19"/>
        <v>0</v>
      </c>
      <c r="AM72" s="18">
        <f t="shared" si="24"/>
        <v>0</v>
      </c>
      <c r="AN72" s="19">
        <f t="shared" si="20"/>
        <v>0</v>
      </c>
      <c r="AO72" s="20">
        <f t="shared" si="25"/>
        <v>0</v>
      </c>
      <c r="AP72" s="21">
        <f t="shared" si="22"/>
        <v>0</v>
      </c>
      <c r="AQ72">
        <f t="shared" si="17"/>
        <v>42</v>
      </c>
    </row>
    <row r="73" spans="3:43" ht="13.5">
      <c r="C73" s="36" t="s">
        <v>489</v>
      </c>
      <c r="D73" s="36"/>
      <c r="E73" s="13" t="s">
        <v>490</v>
      </c>
      <c r="F73" s="6" t="s">
        <v>374</v>
      </c>
      <c r="G73" s="3" t="s">
        <v>430</v>
      </c>
      <c r="H73" s="8" t="s">
        <v>221</v>
      </c>
      <c r="I73" s="8" t="s">
        <v>221</v>
      </c>
      <c r="J73" s="8" t="s">
        <v>221</v>
      </c>
      <c r="K73" s="8" t="s">
        <v>221</v>
      </c>
      <c r="L73" s="8" t="s">
        <v>221</v>
      </c>
      <c r="M73" s="8" t="s">
        <v>221</v>
      </c>
      <c r="N73" s="8" t="s">
        <v>221</v>
      </c>
      <c r="O73" s="8" t="s">
        <v>221</v>
      </c>
      <c r="P73" s="8" t="s">
        <v>221</v>
      </c>
      <c r="Q73" s="8" t="s">
        <v>221</v>
      </c>
      <c r="R73" s="8" t="s">
        <v>221</v>
      </c>
      <c r="S73" s="8" t="s">
        <v>221</v>
      </c>
      <c r="T73" s="8" t="s">
        <v>221</v>
      </c>
      <c r="U73" s="8" t="s">
        <v>221</v>
      </c>
      <c r="V73" s="8" t="s">
        <v>221</v>
      </c>
      <c r="W73" s="8" t="s">
        <v>221</v>
      </c>
      <c r="X73" s="8" t="s">
        <v>221</v>
      </c>
      <c r="Y73" s="8" t="s">
        <v>221</v>
      </c>
      <c r="Z73" s="8" t="s">
        <v>221</v>
      </c>
      <c r="AA73" s="8" t="s">
        <v>221</v>
      </c>
      <c r="AB73" s="8" t="s">
        <v>221</v>
      </c>
      <c r="AC73" s="8" t="s">
        <v>221</v>
      </c>
      <c r="AD73" s="8" t="s">
        <v>221</v>
      </c>
      <c r="AE73" s="8" t="s">
        <v>221</v>
      </c>
      <c r="AF73" s="8" t="s">
        <v>221</v>
      </c>
      <c r="AG73" s="8"/>
      <c r="AH73" s="8"/>
      <c r="AI73" s="8"/>
      <c r="AJ73" s="8"/>
      <c r="AK73" s="16">
        <f t="shared" si="23"/>
        <v>0</v>
      </c>
      <c r="AL73" s="205">
        <f t="shared" si="19"/>
        <v>0</v>
      </c>
      <c r="AM73" s="18">
        <f t="shared" si="24"/>
        <v>0</v>
      </c>
      <c r="AN73" s="19">
        <f t="shared" si="20"/>
        <v>0</v>
      </c>
      <c r="AO73" s="20">
        <f t="shared" si="25"/>
        <v>0</v>
      </c>
      <c r="AP73" s="21">
        <f t="shared" si="22"/>
        <v>0</v>
      </c>
      <c r="AQ73">
        <f t="shared" si="17"/>
        <v>42</v>
      </c>
    </row>
    <row r="74" spans="3:43" ht="13.5">
      <c r="C74" s="36" t="s">
        <v>491</v>
      </c>
      <c r="D74" s="36"/>
      <c r="E74" s="25" t="s">
        <v>492</v>
      </c>
      <c r="F74" s="3" t="s">
        <v>375</v>
      </c>
      <c r="G74" s="3" t="s">
        <v>430</v>
      </c>
      <c r="H74" s="8" t="s">
        <v>210</v>
      </c>
      <c r="I74" s="8" t="s">
        <v>210</v>
      </c>
      <c r="J74" s="8" t="s">
        <v>210</v>
      </c>
      <c r="K74" s="8" t="s">
        <v>210</v>
      </c>
      <c r="L74" s="8" t="s">
        <v>210</v>
      </c>
      <c r="M74" s="8" t="s">
        <v>210</v>
      </c>
      <c r="N74" s="8" t="s">
        <v>210</v>
      </c>
      <c r="O74" s="8" t="s">
        <v>210</v>
      </c>
      <c r="P74" s="8" t="s">
        <v>210</v>
      </c>
      <c r="Q74" s="8" t="s">
        <v>210</v>
      </c>
      <c r="R74" s="8" t="s">
        <v>210</v>
      </c>
      <c r="S74" s="8" t="s">
        <v>210</v>
      </c>
      <c r="T74" s="8" t="s">
        <v>210</v>
      </c>
      <c r="U74" s="8" t="s">
        <v>210</v>
      </c>
      <c r="V74" s="8" t="s">
        <v>210</v>
      </c>
      <c r="W74" s="8" t="s">
        <v>210</v>
      </c>
      <c r="X74" s="8" t="s">
        <v>210</v>
      </c>
      <c r="Y74" s="8" t="s">
        <v>210</v>
      </c>
      <c r="Z74" s="8" t="s">
        <v>210</v>
      </c>
      <c r="AA74" s="8" t="s">
        <v>210</v>
      </c>
      <c r="AB74" s="8" t="s">
        <v>210</v>
      </c>
      <c r="AC74" s="8" t="s">
        <v>210</v>
      </c>
      <c r="AD74" s="8" t="s">
        <v>210</v>
      </c>
      <c r="AE74" s="8" t="s">
        <v>210</v>
      </c>
      <c r="AF74" s="8" t="s">
        <v>210</v>
      </c>
      <c r="AG74" s="8"/>
      <c r="AH74" s="8"/>
      <c r="AI74" s="8"/>
      <c r="AJ74" s="8"/>
      <c r="AK74" s="16">
        <f t="shared" si="23"/>
        <v>0</v>
      </c>
      <c r="AL74" s="205">
        <f t="shared" si="19"/>
        <v>0</v>
      </c>
      <c r="AM74" s="18">
        <f t="shared" si="24"/>
        <v>0</v>
      </c>
      <c r="AN74" s="19">
        <f t="shared" si="20"/>
        <v>0</v>
      </c>
      <c r="AO74" s="20">
        <f t="shared" si="25"/>
        <v>0</v>
      </c>
      <c r="AP74" s="21">
        <f t="shared" si="22"/>
        <v>0</v>
      </c>
      <c r="AQ74">
        <f t="shared" si="17"/>
        <v>42</v>
      </c>
    </row>
    <row r="75" spans="3:43" ht="13.5">
      <c r="C75" s="36" t="s">
        <v>493</v>
      </c>
      <c r="D75" s="36"/>
      <c r="E75" s="25" t="s">
        <v>494</v>
      </c>
      <c r="F75" s="3" t="s">
        <v>375</v>
      </c>
      <c r="G75" s="3"/>
      <c r="H75" s="8" t="s">
        <v>210</v>
      </c>
      <c r="I75" s="8" t="s">
        <v>210</v>
      </c>
      <c r="J75" s="8" t="s">
        <v>210</v>
      </c>
      <c r="K75" s="8" t="s">
        <v>210</v>
      </c>
      <c r="L75" s="8" t="s">
        <v>210</v>
      </c>
      <c r="M75" s="8" t="s">
        <v>210</v>
      </c>
      <c r="N75" s="8" t="s">
        <v>210</v>
      </c>
      <c r="O75" s="8" t="s">
        <v>210</v>
      </c>
      <c r="P75" s="8" t="s">
        <v>210</v>
      </c>
      <c r="Q75" s="8" t="s">
        <v>210</v>
      </c>
      <c r="R75" s="8" t="s">
        <v>210</v>
      </c>
      <c r="S75" s="8" t="s">
        <v>210</v>
      </c>
      <c r="T75" s="8" t="s">
        <v>210</v>
      </c>
      <c r="U75" s="8" t="s">
        <v>210</v>
      </c>
      <c r="V75" s="8" t="s">
        <v>210</v>
      </c>
      <c r="W75" s="8" t="s">
        <v>210</v>
      </c>
      <c r="X75" s="8" t="s">
        <v>210</v>
      </c>
      <c r="Y75" s="8" t="s">
        <v>210</v>
      </c>
      <c r="Z75" s="8" t="s">
        <v>210</v>
      </c>
      <c r="AA75" s="8" t="s">
        <v>210</v>
      </c>
      <c r="AB75" s="8" t="s">
        <v>210</v>
      </c>
      <c r="AC75" s="8" t="s">
        <v>210</v>
      </c>
      <c r="AD75" s="8" t="s">
        <v>210</v>
      </c>
      <c r="AE75" s="8" t="s">
        <v>210</v>
      </c>
      <c r="AF75" s="8" t="s">
        <v>210</v>
      </c>
      <c r="AG75" s="8"/>
      <c r="AH75" s="8"/>
      <c r="AI75" s="8"/>
      <c r="AJ75" s="8"/>
      <c r="AK75" s="16">
        <f t="shared" si="23"/>
        <v>0</v>
      </c>
      <c r="AL75" s="205">
        <f t="shared" si="19"/>
        <v>0</v>
      </c>
      <c r="AM75" s="18">
        <f t="shared" si="24"/>
        <v>0</v>
      </c>
      <c r="AN75" s="19">
        <f t="shared" si="20"/>
        <v>0</v>
      </c>
      <c r="AO75" s="20">
        <f t="shared" si="25"/>
        <v>0</v>
      </c>
      <c r="AP75" s="21">
        <f t="shared" si="22"/>
        <v>0</v>
      </c>
      <c r="AQ75">
        <f t="shared" si="17"/>
        <v>42</v>
      </c>
    </row>
    <row r="76" spans="3:43" ht="13.5">
      <c r="C76" s="36" t="s">
        <v>495</v>
      </c>
      <c r="D76" s="36"/>
      <c r="E76" s="25" t="s">
        <v>496</v>
      </c>
      <c r="F76" s="3" t="s">
        <v>375</v>
      </c>
      <c r="G76" s="3" t="s">
        <v>430</v>
      </c>
      <c r="H76" s="8" t="s">
        <v>210</v>
      </c>
      <c r="I76" s="8" t="s">
        <v>210</v>
      </c>
      <c r="J76" s="8" t="s">
        <v>210</v>
      </c>
      <c r="K76" s="8" t="s">
        <v>210</v>
      </c>
      <c r="L76" s="8" t="s">
        <v>210</v>
      </c>
      <c r="M76" s="8" t="s">
        <v>210</v>
      </c>
      <c r="N76" s="8" t="s">
        <v>210</v>
      </c>
      <c r="O76" s="8" t="s">
        <v>210</v>
      </c>
      <c r="P76" s="8" t="s">
        <v>210</v>
      </c>
      <c r="Q76" s="8" t="s">
        <v>210</v>
      </c>
      <c r="R76" s="8" t="s">
        <v>210</v>
      </c>
      <c r="S76" s="8" t="s">
        <v>210</v>
      </c>
      <c r="T76" s="8" t="s">
        <v>210</v>
      </c>
      <c r="U76" s="8" t="s">
        <v>210</v>
      </c>
      <c r="V76" s="8" t="s">
        <v>210</v>
      </c>
      <c r="W76" s="8" t="s">
        <v>210</v>
      </c>
      <c r="X76" s="8" t="s">
        <v>210</v>
      </c>
      <c r="Y76" s="8" t="s">
        <v>210</v>
      </c>
      <c r="Z76" s="8" t="s">
        <v>210</v>
      </c>
      <c r="AA76" s="8" t="s">
        <v>210</v>
      </c>
      <c r="AB76" s="8" t="s">
        <v>210</v>
      </c>
      <c r="AC76" s="8" t="s">
        <v>210</v>
      </c>
      <c r="AD76" s="8" t="s">
        <v>210</v>
      </c>
      <c r="AE76" s="8" t="s">
        <v>210</v>
      </c>
      <c r="AF76" s="8" t="s">
        <v>210</v>
      </c>
      <c r="AG76" s="8"/>
      <c r="AH76" s="8"/>
      <c r="AI76" s="8"/>
      <c r="AJ76" s="8"/>
      <c r="AK76" s="16">
        <f t="shared" si="23"/>
        <v>0</v>
      </c>
      <c r="AL76" s="205">
        <f t="shared" si="19"/>
        <v>0</v>
      </c>
      <c r="AM76" s="18">
        <f t="shared" si="24"/>
        <v>0</v>
      </c>
      <c r="AN76" s="19">
        <f t="shared" si="20"/>
        <v>0</v>
      </c>
      <c r="AO76" s="20">
        <f t="shared" si="25"/>
        <v>0</v>
      </c>
      <c r="AP76" s="21">
        <f t="shared" si="22"/>
        <v>0</v>
      </c>
      <c r="AQ76">
        <f t="shared" si="17"/>
        <v>42</v>
      </c>
    </row>
    <row r="77" spans="5:43" ht="13.5">
      <c r="E77" s="25" t="s">
        <v>497</v>
      </c>
      <c r="F77" s="3" t="s">
        <v>375</v>
      </c>
      <c r="G77" s="3"/>
      <c r="H77" s="8" t="s">
        <v>210</v>
      </c>
      <c r="I77" s="8" t="s">
        <v>210</v>
      </c>
      <c r="J77" s="8" t="s">
        <v>210</v>
      </c>
      <c r="K77" s="8" t="s">
        <v>210</v>
      </c>
      <c r="L77" s="8" t="s">
        <v>210</v>
      </c>
      <c r="M77" s="8" t="s">
        <v>210</v>
      </c>
      <c r="N77" s="8" t="s">
        <v>210</v>
      </c>
      <c r="O77" s="8" t="s">
        <v>210</v>
      </c>
      <c r="P77" s="8" t="s">
        <v>210</v>
      </c>
      <c r="Q77" s="8" t="s">
        <v>210</v>
      </c>
      <c r="R77" s="8" t="s">
        <v>210</v>
      </c>
      <c r="S77" s="8" t="s">
        <v>210</v>
      </c>
      <c r="T77" s="8" t="s">
        <v>210</v>
      </c>
      <c r="U77" s="8" t="s">
        <v>210</v>
      </c>
      <c r="V77" s="8" t="s">
        <v>210</v>
      </c>
      <c r="W77" s="8" t="s">
        <v>210</v>
      </c>
      <c r="X77" s="8" t="s">
        <v>210</v>
      </c>
      <c r="Y77" s="8" t="s">
        <v>210</v>
      </c>
      <c r="Z77" s="8" t="s">
        <v>210</v>
      </c>
      <c r="AA77" s="8" t="s">
        <v>210</v>
      </c>
      <c r="AB77" s="8" t="s">
        <v>210</v>
      </c>
      <c r="AC77" s="8" t="s">
        <v>210</v>
      </c>
      <c r="AD77" s="8" t="s">
        <v>210</v>
      </c>
      <c r="AE77" s="8" t="s">
        <v>210</v>
      </c>
      <c r="AF77" s="8" t="s">
        <v>210</v>
      </c>
      <c r="AG77" s="8"/>
      <c r="AH77" s="8"/>
      <c r="AI77" s="8"/>
      <c r="AJ77" s="8"/>
      <c r="AK77" s="16">
        <f t="shared" si="23"/>
        <v>0</v>
      </c>
      <c r="AL77" s="205">
        <f t="shared" si="19"/>
        <v>0</v>
      </c>
      <c r="AM77" s="18">
        <f t="shared" si="24"/>
        <v>0</v>
      </c>
      <c r="AN77" s="19">
        <f t="shared" si="20"/>
        <v>0</v>
      </c>
      <c r="AO77" s="20">
        <f t="shared" si="25"/>
        <v>0</v>
      </c>
      <c r="AP77" s="21">
        <f t="shared" si="22"/>
        <v>0</v>
      </c>
      <c r="AQ77">
        <f t="shared" si="17"/>
        <v>42</v>
      </c>
    </row>
    <row r="78" spans="5:43" ht="13.5">
      <c r="E78" s="13" t="s">
        <v>498</v>
      </c>
      <c r="F78" s="6" t="s">
        <v>374</v>
      </c>
      <c r="G78" s="3"/>
      <c r="H78" s="8" t="s">
        <v>228</v>
      </c>
      <c r="I78" s="8" t="s">
        <v>228</v>
      </c>
      <c r="J78" s="8" t="s">
        <v>228</v>
      </c>
      <c r="K78" s="8" t="s">
        <v>228</v>
      </c>
      <c r="L78" s="8" t="s">
        <v>228</v>
      </c>
      <c r="M78" s="8" t="s">
        <v>228</v>
      </c>
      <c r="N78" s="8" t="s">
        <v>228</v>
      </c>
      <c r="O78" s="8" t="s">
        <v>228</v>
      </c>
      <c r="P78" s="8" t="s">
        <v>228</v>
      </c>
      <c r="Q78" s="8" t="s">
        <v>228</v>
      </c>
      <c r="R78" s="8" t="s">
        <v>228</v>
      </c>
      <c r="S78" s="8" t="s">
        <v>228</v>
      </c>
      <c r="T78" s="8" t="s">
        <v>228</v>
      </c>
      <c r="U78" s="8" t="s">
        <v>228</v>
      </c>
      <c r="V78" s="8" t="s">
        <v>228</v>
      </c>
      <c r="W78" s="8" t="s">
        <v>228</v>
      </c>
      <c r="X78" s="216" t="s">
        <v>252</v>
      </c>
      <c r="Y78" s="8" t="s">
        <v>228</v>
      </c>
      <c r="Z78" s="8" t="s">
        <v>228</v>
      </c>
      <c r="AA78" s="8" t="s">
        <v>228</v>
      </c>
      <c r="AB78" s="8" t="s">
        <v>228</v>
      </c>
      <c r="AC78" s="8" t="s">
        <v>228</v>
      </c>
      <c r="AD78" s="8" t="s">
        <v>228</v>
      </c>
      <c r="AE78" s="216" t="s">
        <v>252</v>
      </c>
      <c r="AF78" s="8" t="s">
        <v>228</v>
      </c>
      <c r="AG78" s="8"/>
      <c r="AH78" s="8"/>
      <c r="AI78" s="8"/>
      <c r="AJ78" s="8"/>
      <c r="AK78" s="16">
        <f t="shared" si="23"/>
        <v>2</v>
      </c>
      <c r="AL78" s="205">
        <f t="shared" si="19"/>
        <v>0.08</v>
      </c>
      <c r="AM78" s="18">
        <f t="shared" si="24"/>
        <v>0</v>
      </c>
      <c r="AN78" s="19">
        <f t="shared" si="20"/>
        <v>0</v>
      </c>
      <c r="AO78" s="20">
        <f t="shared" si="25"/>
        <v>2</v>
      </c>
      <c r="AP78" s="21">
        <f t="shared" si="22"/>
        <v>0.18181818181818182</v>
      </c>
      <c r="AQ78">
        <f t="shared" si="17"/>
        <v>35</v>
      </c>
    </row>
    <row r="79" spans="5:43" ht="13.5">
      <c r="E79" s="13" t="s">
        <v>453</v>
      </c>
      <c r="F79" s="6" t="s">
        <v>374</v>
      </c>
      <c r="G79" s="3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 t="s">
        <v>210</v>
      </c>
      <c r="R79" s="8" t="s">
        <v>210</v>
      </c>
      <c r="S79" s="8" t="s">
        <v>210</v>
      </c>
      <c r="T79" s="8" t="s">
        <v>210</v>
      </c>
      <c r="U79" s="8" t="s">
        <v>210</v>
      </c>
      <c r="V79" s="8" t="s">
        <v>210</v>
      </c>
      <c r="W79" s="8" t="s">
        <v>210</v>
      </c>
      <c r="X79" s="8" t="s">
        <v>210</v>
      </c>
      <c r="Y79" s="8" t="s">
        <v>210</v>
      </c>
      <c r="Z79" s="8" t="s">
        <v>210</v>
      </c>
      <c r="AA79" s="8" t="s">
        <v>210</v>
      </c>
      <c r="AB79" s="8" t="s">
        <v>210</v>
      </c>
      <c r="AC79" s="8" t="s">
        <v>210</v>
      </c>
      <c r="AD79" s="8" t="s">
        <v>210</v>
      </c>
      <c r="AE79" s="8" t="s">
        <v>210</v>
      </c>
      <c r="AF79" s="8" t="s">
        <v>210</v>
      </c>
      <c r="AG79" s="8"/>
      <c r="AH79" s="8"/>
      <c r="AI79" s="8"/>
      <c r="AJ79" s="8"/>
      <c r="AK79" s="16">
        <f t="shared" si="23"/>
        <v>0</v>
      </c>
      <c r="AL79" s="205">
        <f t="shared" si="19"/>
        <v>0</v>
      </c>
      <c r="AM79" s="18">
        <f t="shared" si="24"/>
        <v>0</v>
      </c>
      <c r="AN79" s="19">
        <f t="shared" si="20"/>
        <v>0</v>
      </c>
      <c r="AO79" s="20">
        <f t="shared" si="25"/>
        <v>0</v>
      </c>
      <c r="AP79" s="21">
        <f t="shared" si="22"/>
        <v>0</v>
      </c>
      <c r="AQ79">
        <f t="shared" si="17"/>
        <v>42</v>
      </c>
    </row>
    <row r="80" spans="5:43" ht="13.5">
      <c r="E80" s="25" t="s">
        <v>499</v>
      </c>
      <c r="F80" s="3" t="s">
        <v>375</v>
      </c>
      <c r="G80" s="3"/>
      <c r="H80" s="8" t="s">
        <v>210</v>
      </c>
      <c r="I80" s="8" t="s">
        <v>210</v>
      </c>
      <c r="J80" s="8" t="s">
        <v>210</v>
      </c>
      <c r="K80" s="8" t="s">
        <v>210</v>
      </c>
      <c r="L80" s="8" t="s">
        <v>210</v>
      </c>
      <c r="M80" s="8" t="s">
        <v>210</v>
      </c>
      <c r="N80" s="8" t="s">
        <v>210</v>
      </c>
      <c r="O80" s="8" t="s">
        <v>210</v>
      </c>
      <c r="P80" s="8" t="s">
        <v>210</v>
      </c>
      <c r="Q80" s="8" t="s">
        <v>210</v>
      </c>
      <c r="R80" s="8" t="s">
        <v>210</v>
      </c>
      <c r="S80" s="8" t="s">
        <v>210</v>
      </c>
      <c r="T80" s="8" t="s">
        <v>210</v>
      </c>
      <c r="U80" s="8" t="s">
        <v>210</v>
      </c>
      <c r="V80" s="8" t="s">
        <v>210</v>
      </c>
      <c r="W80" s="8" t="s">
        <v>210</v>
      </c>
      <c r="X80" s="8" t="s">
        <v>210</v>
      </c>
      <c r="Y80" s="8" t="s">
        <v>210</v>
      </c>
      <c r="Z80" s="8" t="s">
        <v>210</v>
      </c>
      <c r="AA80" s="8" t="s">
        <v>210</v>
      </c>
      <c r="AB80" s="8" t="s">
        <v>210</v>
      </c>
      <c r="AC80" s="8" t="s">
        <v>210</v>
      </c>
      <c r="AD80" s="8" t="s">
        <v>210</v>
      </c>
      <c r="AE80" s="8" t="s">
        <v>210</v>
      </c>
      <c r="AF80" s="8" t="s">
        <v>210</v>
      </c>
      <c r="AG80" s="8"/>
      <c r="AH80" s="8"/>
      <c r="AI80" s="8"/>
      <c r="AJ80" s="8"/>
      <c r="AK80" s="16">
        <f t="shared" si="23"/>
        <v>0</v>
      </c>
      <c r="AL80" s="205">
        <f t="shared" si="19"/>
        <v>0</v>
      </c>
      <c r="AM80" s="18">
        <f t="shared" si="24"/>
        <v>0</v>
      </c>
      <c r="AN80" s="19">
        <f t="shared" si="20"/>
        <v>0</v>
      </c>
      <c r="AO80" s="20">
        <f t="shared" si="25"/>
        <v>0</v>
      </c>
      <c r="AP80" s="21">
        <f t="shared" si="22"/>
        <v>0</v>
      </c>
      <c r="AQ80">
        <f t="shared" si="17"/>
        <v>42</v>
      </c>
    </row>
    <row r="81" spans="3:43" ht="13.5">
      <c r="C81" s="35"/>
      <c r="D81" s="35"/>
      <c r="E81" s="13" t="s">
        <v>500</v>
      </c>
      <c r="F81" s="6" t="s">
        <v>374</v>
      </c>
      <c r="H81" s="8" t="s">
        <v>210</v>
      </c>
      <c r="I81" s="8" t="s">
        <v>210</v>
      </c>
      <c r="J81" s="8" t="s">
        <v>210</v>
      </c>
      <c r="K81" s="8" t="s">
        <v>210</v>
      </c>
      <c r="L81" s="8" t="s">
        <v>210</v>
      </c>
      <c r="M81" s="8" t="s">
        <v>210</v>
      </c>
      <c r="N81" s="8" t="s">
        <v>210</v>
      </c>
      <c r="O81" s="8" t="s">
        <v>210</v>
      </c>
      <c r="P81" s="8" t="s">
        <v>210</v>
      </c>
      <c r="Q81" s="8" t="s">
        <v>210</v>
      </c>
      <c r="R81" s="8" t="s">
        <v>210</v>
      </c>
      <c r="S81" s="8" t="s">
        <v>210</v>
      </c>
      <c r="T81" s="8" t="s">
        <v>210</v>
      </c>
      <c r="U81" s="8" t="s">
        <v>210</v>
      </c>
      <c r="V81" s="8" t="s">
        <v>210</v>
      </c>
      <c r="W81" s="8" t="s">
        <v>210</v>
      </c>
      <c r="X81" s="8" t="s">
        <v>210</v>
      </c>
      <c r="Y81" s="8" t="s">
        <v>210</v>
      </c>
      <c r="Z81" s="8" t="s">
        <v>210</v>
      </c>
      <c r="AA81" s="8" t="s">
        <v>210</v>
      </c>
      <c r="AB81" s="8" t="s">
        <v>210</v>
      </c>
      <c r="AC81" s="8" t="s">
        <v>210</v>
      </c>
      <c r="AD81" s="8" t="s">
        <v>210</v>
      </c>
      <c r="AE81" s="8" t="s">
        <v>210</v>
      </c>
      <c r="AF81" s="8" t="s">
        <v>210</v>
      </c>
      <c r="AG81" s="8"/>
      <c r="AH81" s="8"/>
      <c r="AI81" s="8"/>
      <c r="AJ81" s="8"/>
      <c r="AK81" s="16">
        <f t="shared" si="23"/>
        <v>0</v>
      </c>
      <c r="AL81" s="205">
        <f t="shared" si="19"/>
        <v>0</v>
      </c>
      <c r="AM81" s="18">
        <f t="shared" si="24"/>
        <v>0</v>
      </c>
      <c r="AN81" s="19">
        <f t="shared" si="20"/>
        <v>0</v>
      </c>
      <c r="AO81" s="20">
        <f t="shared" si="25"/>
        <v>0</v>
      </c>
      <c r="AP81" s="21">
        <f t="shared" si="22"/>
        <v>0</v>
      </c>
      <c r="AQ81">
        <f t="shared" si="17"/>
        <v>42</v>
      </c>
    </row>
    <row r="82" spans="3:43" ht="13.5">
      <c r="C82" s="49"/>
      <c r="D82" s="49"/>
      <c r="E82" s="13" t="s">
        <v>501</v>
      </c>
      <c r="F82" s="6" t="s">
        <v>374</v>
      </c>
      <c r="G82" s="13"/>
      <c r="H82" s="8" t="s">
        <v>210</v>
      </c>
      <c r="I82" s="8" t="s">
        <v>210</v>
      </c>
      <c r="J82" s="8" t="s">
        <v>210</v>
      </c>
      <c r="K82" s="8" t="s">
        <v>210</v>
      </c>
      <c r="L82" s="8" t="s">
        <v>210</v>
      </c>
      <c r="M82" s="8" t="s">
        <v>210</v>
      </c>
      <c r="N82" s="8" t="s">
        <v>210</v>
      </c>
      <c r="O82" s="8" t="s">
        <v>210</v>
      </c>
      <c r="P82" s="8" t="s">
        <v>210</v>
      </c>
      <c r="Q82" s="8" t="s">
        <v>210</v>
      </c>
      <c r="R82" s="8" t="s">
        <v>210</v>
      </c>
      <c r="S82" s="8" t="s">
        <v>210</v>
      </c>
      <c r="T82" s="8" t="s">
        <v>210</v>
      </c>
      <c r="U82" s="8" t="s">
        <v>210</v>
      </c>
      <c r="V82" s="8" t="s">
        <v>210</v>
      </c>
      <c r="W82" s="8" t="s">
        <v>210</v>
      </c>
      <c r="X82" s="8" t="s">
        <v>210</v>
      </c>
      <c r="Y82" s="8" t="s">
        <v>210</v>
      </c>
      <c r="Z82" s="8" t="s">
        <v>210</v>
      </c>
      <c r="AA82" s="8" t="s">
        <v>210</v>
      </c>
      <c r="AB82" s="8" t="s">
        <v>210</v>
      </c>
      <c r="AC82" s="8" t="s">
        <v>210</v>
      </c>
      <c r="AD82" s="8" t="s">
        <v>210</v>
      </c>
      <c r="AE82" s="8" t="s">
        <v>210</v>
      </c>
      <c r="AF82" s="8" t="s">
        <v>210</v>
      </c>
      <c r="AG82" s="8"/>
      <c r="AH82" s="8"/>
      <c r="AI82" s="8"/>
      <c r="AJ82" s="8"/>
      <c r="AK82" s="16">
        <f t="shared" si="23"/>
        <v>0</v>
      </c>
      <c r="AL82" s="205">
        <f t="shared" si="19"/>
        <v>0</v>
      </c>
      <c r="AM82" s="18">
        <f t="shared" si="24"/>
        <v>0</v>
      </c>
      <c r="AN82" s="19">
        <f t="shared" si="20"/>
        <v>0</v>
      </c>
      <c r="AO82" s="20">
        <f t="shared" si="25"/>
        <v>0</v>
      </c>
      <c r="AP82" s="21">
        <f t="shared" si="22"/>
        <v>0</v>
      </c>
      <c r="AQ82">
        <f t="shared" si="17"/>
        <v>42</v>
      </c>
    </row>
    <row r="83" spans="3:43" ht="13.5">
      <c r="C83" s="49"/>
      <c r="D83" s="49"/>
      <c r="E83" s="13" t="s">
        <v>502</v>
      </c>
      <c r="F83" s="3" t="s">
        <v>375</v>
      </c>
      <c r="G83" s="13"/>
      <c r="H83" s="8" t="s">
        <v>210</v>
      </c>
      <c r="I83" s="8" t="s">
        <v>210</v>
      </c>
      <c r="J83" s="8" t="s">
        <v>210</v>
      </c>
      <c r="K83" s="8" t="s">
        <v>210</v>
      </c>
      <c r="L83" s="8" t="s">
        <v>210</v>
      </c>
      <c r="M83" s="8" t="s">
        <v>210</v>
      </c>
      <c r="N83" s="8" t="s">
        <v>210</v>
      </c>
      <c r="O83" s="8" t="s">
        <v>210</v>
      </c>
      <c r="P83" s="8" t="s">
        <v>210</v>
      </c>
      <c r="Q83" s="8" t="s">
        <v>210</v>
      </c>
      <c r="R83" s="8" t="s">
        <v>210</v>
      </c>
      <c r="S83" s="8" t="s">
        <v>210</v>
      </c>
      <c r="T83" s="8" t="s">
        <v>210</v>
      </c>
      <c r="U83" s="8" t="s">
        <v>210</v>
      </c>
      <c r="V83" s="8" t="s">
        <v>210</v>
      </c>
      <c r="W83" s="8" t="s">
        <v>210</v>
      </c>
      <c r="X83" s="8" t="s">
        <v>210</v>
      </c>
      <c r="Y83" s="8" t="s">
        <v>210</v>
      </c>
      <c r="Z83" s="8" t="s">
        <v>210</v>
      </c>
      <c r="AA83" s="8" t="s">
        <v>210</v>
      </c>
      <c r="AB83" s="8" t="s">
        <v>210</v>
      </c>
      <c r="AC83" s="8" t="s">
        <v>210</v>
      </c>
      <c r="AD83" s="8" t="s">
        <v>210</v>
      </c>
      <c r="AE83" s="8" t="s">
        <v>210</v>
      </c>
      <c r="AF83" s="8" t="s">
        <v>210</v>
      </c>
      <c r="AG83" s="8"/>
      <c r="AH83" s="8"/>
      <c r="AI83" s="8"/>
      <c r="AJ83" s="8"/>
      <c r="AK83" s="16">
        <f t="shared" si="23"/>
        <v>0</v>
      </c>
      <c r="AL83" s="205">
        <f t="shared" si="19"/>
        <v>0</v>
      </c>
      <c r="AM83" s="18">
        <f t="shared" si="24"/>
        <v>0</v>
      </c>
      <c r="AN83" s="19">
        <f t="shared" si="20"/>
        <v>0</v>
      </c>
      <c r="AO83" s="20">
        <f t="shared" si="25"/>
        <v>0</v>
      </c>
      <c r="AP83" s="21">
        <f t="shared" si="22"/>
        <v>0</v>
      </c>
      <c r="AQ83">
        <f t="shared" si="17"/>
        <v>42</v>
      </c>
    </row>
    <row r="84" spans="3:43" ht="13.5">
      <c r="C84" s="49"/>
      <c r="D84" s="49"/>
      <c r="E84" s="13" t="s">
        <v>503</v>
      </c>
      <c r="F84" s="6" t="s">
        <v>374</v>
      </c>
      <c r="G84" s="13"/>
      <c r="H84" s="8" t="s">
        <v>210</v>
      </c>
      <c r="I84" s="8" t="s">
        <v>210</v>
      </c>
      <c r="J84" s="8" t="s">
        <v>210</v>
      </c>
      <c r="K84" s="8" t="s">
        <v>210</v>
      </c>
      <c r="L84" s="8" t="s">
        <v>210</v>
      </c>
      <c r="M84" s="8" t="s">
        <v>210</v>
      </c>
      <c r="N84" s="8" t="s">
        <v>210</v>
      </c>
      <c r="O84" s="8" t="s">
        <v>210</v>
      </c>
      <c r="P84" s="8" t="s">
        <v>210</v>
      </c>
      <c r="Q84" s="8" t="s">
        <v>210</v>
      </c>
      <c r="R84" s="8" t="s">
        <v>210</v>
      </c>
      <c r="S84" s="8" t="s">
        <v>210</v>
      </c>
      <c r="T84" s="8" t="s">
        <v>210</v>
      </c>
      <c r="U84" s="8" t="s">
        <v>210</v>
      </c>
      <c r="V84" s="8" t="s">
        <v>210</v>
      </c>
      <c r="W84" s="8" t="s">
        <v>210</v>
      </c>
      <c r="X84" s="8" t="s">
        <v>210</v>
      </c>
      <c r="Y84" s="8" t="s">
        <v>210</v>
      </c>
      <c r="Z84" s="8" t="s">
        <v>210</v>
      </c>
      <c r="AA84" s="8" t="s">
        <v>210</v>
      </c>
      <c r="AB84" s="8" t="s">
        <v>210</v>
      </c>
      <c r="AC84" s="8" t="s">
        <v>210</v>
      </c>
      <c r="AD84" s="8" t="s">
        <v>210</v>
      </c>
      <c r="AE84" s="8" t="s">
        <v>210</v>
      </c>
      <c r="AF84" s="8" t="s">
        <v>210</v>
      </c>
      <c r="AG84" s="8"/>
      <c r="AH84" s="8"/>
      <c r="AI84" s="8"/>
      <c r="AJ84" s="8"/>
      <c r="AK84" s="16">
        <f t="shared" si="23"/>
        <v>0</v>
      </c>
      <c r="AL84" s="205">
        <f t="shared" si="19"/>
        <v>0</v>
      </c>
      <c r="AM84" s="18">
        <f t="shared" si="24"/>
        <v>0</v>
      </c>
      <c r="AN84" s="19">
        <f t="shared" si="20"/>
        <v>0</v>
      </c>
      <c r="AO84" s="20">
        <f t="shared" si="25"/>
        <v>0</v>
      </c>
      <c r="AP84" s="21">
        <f t="shared" si="22"/>
        <v>0</v>
      </c>
      <c r="AQ84">
        <f t="shared" si="17"/>
        <v>42</v>
      </c>
    </row>
    <row r="85" spans="3:42" ht="13.5">
      <c r="C85" s="35"/>
      <c r="D85" s="35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K85" s="59" t="s">
        <v>68</v>
      </c>
      <c r="AL85" s="62" t="s">
        <v>251</v>
      </c>
      <c r="AM85" s="60" t="s">
        <v>68</v>
      </c>
      <c r="AN85" s="60" t="s">
        <v>251</v>
      </c>
      <c r="AO85" s="61" t="s">
        <v>68</v>
      </c>
      <c r="AP85" s="61" t="s">
        <v>251</v>
      </c>
    </row>
    <row r="86" spans="3:42" ht="13.5">
      <c r="C86" s="35"/>
      <c r="D86" s="35"/>
      <c r="AK86" s="59" t="s">
        <v>250</v>
      </c>
      <c r="AL86" s="59">
        <f>COUNTA(H2:AJ2)</f>
        <v>25</v>
      </c>
      <c r="AM86" s="60" t="s">
        <v>249</v>
      </c>
      <c r="AN86" s="60">
        <f>COUNTIF(H2:AJ2,"練習")</f>
        <v>14</v>
      </c>
      <c r="AO86" s="61" t="s">
        <v>248</v>
      </c>
      <c r="AP86" s="61">
        <f>COUNTIF(H2:AJ2,"試合")+COUNTIF(H2:AJ2,"大会")</f>
        <v>11</v>
      </c>
    </row>
    <row r="87" spans="3:42" ht="13.5">
      <c r="C87" s="35"/>
      <c r="D87" s="35"/>
      <c r="AK87" s="59"/>
      <c r="AL87" s="59"/>
      <c r="AM87" s="60"/>
      <c r="AN87" s="60"/>
      <c r="AO87" s="61"/>
      <c r="AP87" s="61"/>
    </row>
    <row r="88" spans="5:42" ht="13.5">
      <c r="E88" s="13"/>
      <c r="G88" s="13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K88" s="14"/>
      <c r="AL88" s="14"/>
      <c r="AM88" s="14"/>
      <c r="AN88" s="14"/>
      <c r="AO88" s="14"/>
      <c r="AP88" s="14"/>
    </row>
    <row r="89" spans="3:4" ht="13.5">
      <c r="C89" s="45" t="s">
        <v>147</v>
      </c>
      <c r="D89" s="45"/>
    </row>
    <row r="90" spans="3:4" ht="13.5">
      <c r="C90" s="45" t="s">
        <v>148</v>
      </c>
      <c r="D90" s="45"/>
    </row>
    <row r="91" spans="3:4" ht="13.5">
      <c r="C91" s="35"/>
      <c r="D91" s="35"/>
    </row>
    <row r="92" spans="3:4" ht="13.5">
      <c r="C92" s="40" t="s">
        <v>149</v>
      </c>
      <c r="D92" s="40"/>
    </row>
    <row r="93" spans="3:7" ht="13.5">
      <c r="C93" s="37" t="s">
        <v>533</v>
      </c>
      <c r="D93" s="37"/>
      <c r="E93" s="38" t="s">
        <v>152</v>
      </c>
      <c r="F93" s="38"/>
      <c r="G93" s="38"/>
    </row>
    <row r="94" spans="3:7" ht="13.5">
      <c r="C94" s="42" t="s">
        <v>337</v>
      </c>
      <c r="D94" s="42"/>
      <c r="E94" s="43" t="s">
        <v>153</v>
      </c>
      <c r="F94" s="43" t="s">
        <v>160</v>
      </c>
      <c r="G94" s="43"/>
    </row>
    <row r="95" spans="3:7" ht="13.5">
      <c r="C95" s="39" t="s">
        <v>534</v>
      </c>
      <c r="D95" s="39"/>
      <c r="E95" s="38" t="s">
        <v>155</v>
      </c>
      <c r="F95" s="38" t="s">
        <v>161</v>
      </c>
      <c r="G95" s="38"/>
    </row>
    <row r="96" spans="3:7" ht="13.5">
      <c r="C96" s="44" t="s">
        <v>535</v>
      </c>
      <c r="D96" s="44"/>
      <c r="E96" s="43" t="s">
        <v>157</v>
      </c>
      <c r="F96" s="43"/>
      <c r="G96" s="43"/>
    </row>
    <row r="97" spans="3:7" ht="13.5">
      <c r="C97" s="39" t="s">
        <v>158</v>
      </c>
      <c r="D97" s="39"/>
      <c r="E97" s="38" t="s">
        <v>159</v>
      </c>
      <c r="F97" s="38" t="s">
        <v>162</v>
      </c>
      <c r="G97" s="38"/>
    </row>
  </sheetData>
  <conditionalFormatting sqref="AL22 AL6:AL7 AL74 AL11 AL66:AL68 AL70 AL76:AL79 AL19 AL15:AL17">
    <cfRule type="cellIs" priority="1" dxfId="0" operator="lessThan" stopIfTrue="1">
      <formula>0.3</formula>
    </cfRule>
  </conditionalFormatting>
  <conditionalFormatting sqref="AL4:AL5 AL8:AL10 AL12:AL13 AL51 AL23:AL24 AL42:AL46 AL40 AL33:AL36 AL31 AL28:AL29">
    <cfRule type="cellIs" priority="2" dxfId="0" operator="lessThan" stopIfTrue="1">
      <formula>0.3</formula>
    </cfRule>
    <cfRule type="cellIs" priority="3" dxfId="1" operator="greaterThanOrEqual" stopIfTrue="1">
      <formula>0.3</formula>
    </cfRule>
  </conditionalFormatting>
  <printOptions/>
  <pageMargins left="0.75" right="0.75" top="1" bottom="1" header="0.512" footer="0.512"/>
  <pageSetup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9"/>
  <sheetViews>
    <sheetView zoomScale="70" zoomScaleNormal="7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35" sqref="Y35"/>
    </sheetView>
  </sheetViews>
  <sheetFormatPr defaultColWidth="9.00390625" defaultRowHeight="13.5"/>
  <cols>
    <col min="1" max="1" width="11.00390625" style="105" customWidth="1"/>
    <col min="2" max="2" width="15.00390625" style="72" customWidth="1"/>
    <col min="3" max="26" width="5.25390625" style="72" customWidth="1"/>
    <col min="27" max="28" width="7.375" style="72" customWidth="1"/>
    <col min="29" max="29" width="12.50390625" style="72" bestFit="1" customWidth="1"/>
    <col min="30" max="30" width="12.50390625" style="72" customWidth="1"/>
    <col min="31" max="31" width="8.875" style="72" customWidth="1"/>
    <col min="32" max="32" width="10.75390625" style="72" customWidth="1"/>
    <col min="33" max="33" width="3.75390625" style="72" bestFit="1" customWidth="1"/>
    <col min="34" max="34" width="10.875" style="72" customWidth="1"/>
    <col min="35" max="35" width="2.75390625" style="72" bestFit="1" customWidth="1"/>
    <col min="36" max="36" width="4.25390625" style="72" customWidth="1"/>
    <col min="37" max="37" width="13.125" style="72" customWidth="1"/>
    <col min="38" max="38" width="4.25390625" style="72" customWidth="1"/>
    <col min="39" max="39" width="13.125" style="72" customWidth="1"/>
    <col min="40" max="40" width="4.25390625" style="72" customWidth="1"/>
    <col min="41" max="41" width="13.125" style="72" customWidth="1"/>
    <col min="42" max="42" width="3.75390625" style="72" customWidth="1"/>
    <col min="43" max="43" width="12.50390625" style="72" customWidth="1"/>
    <col min="44" max="16384" width="9.00390625" style="72" customWidth="1"/>
  </cols>
  <sheetData>
    <row r="1" spans="1:44" ht="14.25">
      <c r="A1" s="124"/>
      <c r="B1" s="125" t="s">
        <v>392</v>
      </c>
      <c r="C1" s="136">
        <v>38816</v>
      </c>
      <c r="D1" s="136"/>
      <c r="E1" s="137"/>
      <c r="F1" s="153"/>
      <c r="G1" s="136">
        <v>38830</v>
      </c>
      <c r="H1" s="136"/>
      <c r="I1" s="137"/>
      <c r="J1" s="153"/>
      <c r="K1" s="136">
        <v>38879</v>
      </c>
      <c r="L1" s="136"/>
      <c r="M1" s="137"/>
      <c r="N1" s="153"/>
      <c r="O1" s="136">
        <v>38886</v>
      </c>
      <c r="P1" s="136"/>
      <c r="Q1" s="137"/>
      <c r="R1" s="153"/>
      <c r="S1" s="136">
        <v>38900</v>
      </c>
      <c r="T1" s="136"/>
      <c r="U1" s="137"/>
      <c r="V1" s="153"/>
      <c r="W1" s="136">
        <v>39032</v>
      </c>
      <c r="X1" s="136"/>
      <c r="Y1" s="238">
        <v>39110</v>
      </c>
      <c r="Z1" s="136"/>
      <c r="AA1" s="148">
        <v>2006</v>
      </c>
      <c r="AB1" s="145"/>
      <c r="AC1" s="108"/>
      <c r="AD1" s="108"/>
      <c r="AE1" s="158"/>
      <c r="AF1" s="158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92"/>
    </row>
    <row r="2" spans="1:44" ht="14.25">
      <c r="A2" s="126"/>
      <c r="B2" s="127" t="s">
        <v>400</v>
      </c>
      <c r="C2" s="188"/>
      <c r="D2" s="188"/>
      <c r="E2" s="189"/>
      <c r="F2" s="190"/>
      <c r="G2" s="188"/>
      <c r="H2" s="188"/>
      <c r="I2" s="189"/>
      <c r="J2" s="190"/>
      <c r="K2" s="188"/>
      <c r="L2" s="188"/>
      <c r="M2" s="189"/>
      <c r="N2" s="190"/>
      <c r="O2" s="188"/>
      <c r="P2" s="188"/>
      <c r="Q2" s="189"/>
      <c r="R2" s="190"/>
      <c r="S2" s="188"/>
      <c r="T2" s="188"/>
      <c r="U2" s="189"/>
      <c r="V2" s="190"/>
      <c r="W2" s="188"/>
      <c r="X2" s="188"/>
      <c r="Y2" s="239"/>
      <c r="Z2" s="188"/>
      <c r="AA2" s="194"/>
      <c r="AB2" s="195"/>
      <c r="AC2" s="108"/>
      <c r="AD2" s="108"/>
      <c r="AE2" s="158"/>
      <c r="AF2" s="158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92"/>
    </row>
    <row r="3" spans="1:44" ht="14.25">
      <c r="A3" s="126"/>
      <c r="B3" s="127" t="s">
        <v>389</v>
      </c>
      <c r="C3" s="188"/>
      <c r="D3" s="188"/>
      <c r="E3" s="189"/>
      <c r="F3" s="190"/>
      <c r="G3" s="188"/>
      <c r="H3" s="188"/>
      <c r="I3" s="189"/>
      <c r="J3" s="190"/>
      <c r="K3" s="188"/>
      <c r="L3" s="188"/>
      <c r="M3" s="189"/>
      <c r="N3" s="190"/>
      <c r="O3" s="188"/>
      <c r="P3" s="188"/>
      <c r="Q3" s="189"/>
      <c r="R3" s="190"/>
      <c r="S3" s="188"/>
      <c r="T3" s="188"/>
      <c r="U3" s="189"/>
      <c r="V3" s="190"/>
      <c r="W3" s="188"/>
      <c r="X3" s="188"/>
      <c r="Y3" s="239"/>
      <c r="Z3" s="188"/>
      <c r="AA3" s="194"/>
      <c r="AB3" s="195"/>
      <c r="AC3" s="108"/>
      <c r="AD3" s="108"/>
      <c r="AE3" s="158"/>
      <c r="AF3" s="158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92"/>
    </row>
    <row r="4" spans="1:44" ht="14.25">
      <c r="A4" s="126"/>
      <c r="B4" s="127" t="s">
        <v>390</v>
      </c>
      <c r="C4" s="139" t="s">
        <v>348</v>
      </c>
      <c r="D4" s="140"/>
      <c r="E4" s="141" t="s">
        <v>349</v>
      </c>
      <c r="F4" s="140"/>
      <c r="G4" s="139" t="s">
        <v>348</v>
      </c>
      <c r="H4" s="140"/>
      <c r="I4" s="141" t="s">
        <v>349</v>
      </c>
      <c r="J4" s="140"/>
      <c r="K4" s="139" t="s">
        <v>348</v>
      </c>
      <c r="L4" s="140"/>
      <c r="M4" s="141" t="s">
        <v>349</v>
      </c>
      <c r="N4" s="140"/>
      <c r="O4" s="139" t="s">
        <v>348</v>
      </c>
      <c r="P4" s="140"/>
      <c r="Q4" s="141" t="s">
        <v>349</v>
      </c>
      <c r="R4" s="140"/>
      <c r="S4" s="139" t="s">
        <v>348</v>
      </c>
      <c r="T4" s="140"/>
      <c r="U4" s="141" t="s">
        <v>349</v>
      </c>
      <c r="V4" s="140"/>
      <c r="W4" s="139" t="s">
        <v>348</v>
      </c>
      <c r="X4" s="139"/>
      <c r="Y4" s="141" t="s">
        <v>348</v>
      </c>
      <c r="Z4" s="140"/>
      <c r="AA4" s="194"/>
      <c r="AB4" s="197"/>
      <c r="AC4" s="123"/>
      <c r="AD4" s="123"/>
      <c r="AE4" s="158"/>
      <c r="AF4" s="158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92"/>
    </row>
    <row r="5" spans="1:44" ht="14.25">
      <c r="A5" s="126"/>
      <c r="B5" s="127" t="s">
        <v>391</v>
      </c>
      <c r="C5" s="188"/>
      <c r="D5" s="188"/>
      <c r="E5" s="189"/>
      <c r="F5" s="190"/>
      <c r="G5" s="188"/>
      <c r="H5" s="188"/>
      <c r="I5" s="189"/>
      <c r="J5" s="190"/>
      <c r="K5" s="188"/>
      <c r="L5" s="188"/>
      <c r="M5" s="189"/>
      <c r="N5" s="190"/>
      <c r="O5" s="188"/>
      <c r="P5" s="188"/>
      <c r="Q5" s="189"/>
      <c r="R5" s="190"/>
      <c r="S5" s="188"/>
      <c r="T5" s="188"/>
      <c r="U5" s="189"/>
      <c r="V5" s="190"/>
      <c r="W5" s="188"/>
      <c r="X5" s="188"/>
      <c r="Y5" s="239"/>
      <c r="Z5" s="188"/>
      <c r="AA5" s="146" t="s">
        <v>359</v>
      </c>
      <c r="AB5" s="195"/>
      <c r="AC5" s="108"/>
      <c r="AD5" s="108"/>
      <c r="AE5" s="158"/>
      <c r="AF5" s="158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92"/>
    </row>
    <row r="6" spans="1:44" ht="15" thickBot="1">
      <c r="A6" s="128"/>
      <c r="B6" s="129" t="str">
        <f>'2005出席'!D1</f>
        <v>Name</v>
      </c>
      <c r="C6" s="143" t="s">
        <v>350</v>
      </c>
      <c r="D6" s="150" t="s">
        <v>351</v>
      </c>
      <c r="E6" s="144" t="s">
        <v>350</v>
      </c>
      <c r="F6" s="150" t="s">
        <v>351</v>
      </c>
      <c r="G6" s="143" t="s">
        <v>350</v>
      </c>
      <c r="H6" s="150" t="s">
        <v>351</v>
      </c>
      <c r="I6" s="144" t="s">
        <v>350</v>
      </c>
      <c r="J6" s="150" t="s">
        <v>351</v>
      </c>
      <c r="K6" s="143" t="s">
        <v>350</v>
      </c>
      <c r="L6" s="150" t="s">
        <v>351</v>
      </c>
      <c r="M6" s="144" t="s">
        <v>350</v>
      </c>
      <c r="N6" s="150" t="s">
        <v>351</v>
      </c>
      <c r="O6" s="143" t="s">
        <v>350</v>
      </c>
      <c r="P6" s="150" t="s">
        <v>351</v>
      </c>
      <c r="Q6" s="144" t="s">
        <v>350</v>
      </c>
      <c r="R6" s="150" t="s">
        <v>351</v>
      </c>
      <c r="S6" s="143" t="s">
        <v>350</v>
      </c>
      <c r="T6" s="150" t="s">
        <v>351</v>
      </c>
      <c r="U6" s="144" t="s">
        <v>350</v>
      </c>
      <c r="V6" s="150" t="s">
        <v>351</v>
      </c>
      <c r="W6" s="143" t="s">
        <v>350</v>
      </c>
      <c r="X6" s="150" t="s">
        <v>351</v>
      </c>
      <c r="Y6" s="143" t="s">
        <v>350</v>
      </c>
      <c r="Z6" s="150" t="s">
        <v>351</v>
      </c>
      <c r="AA6" s="175" t="s">
        <v>346</v>
      </c>
      <c r="AB6" s="152" t="s">
        <v>347</v>
      </c>
      <c r="AC6" s="123"/>
      <c r="AD6" s="123"/>
      <c r="AE6" s="158"/>
      <c r="AF6" s="158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92"/>
    </row>
    <row r="7" spans="1:35" ht="14.25">
      <c r="A7" s="132"/>
      <c r="B7" s="133" t="str">
        <f>'2005出席'!D15</f>
        <v>Amemiya</v>
      </c>
      <c r="C7" s="88">
        <v>2</v>
      </c>
      <c r="D7" s="86"/>
      <c r="E7" s="86"/>
      <c r="F7" s="86"/>
      <c r="G7" s="88">
        <v>1</v>
      </c>
      <c r="H7" s="86"/>
      <c r="I7" s="86"/>
      <c r="J7" s="86"/>
      <c r="K7" s="88"/>
      <c r="L7" s="86"/>
      <c r="M7" s="86"/>
      <c r="N7" s="86"/>
      <c r="O7" s="88"/>
      <c r="P7" s="86"/>
      <c r="Q7" s="86">
        <v>1</v>
      </c>
      <c r="R7" s="86"/>
      <c r="S7" s="88"/>
      <c r="T7" s="86"/>
      <c r="U7" s="86"/>
      <c r="V7" s="86"/>
      <c r="W7" s="88"/>
      <c r="X7" s="86"/>
      <c r="Y7" s="88"/>
      <c r="Z7" s="86"/>
      <c r="AA7" s="176">
        <f>SUMIF($C$6:$Z$6,"G",$C7:$Z7)</f>
        <v>4</v>
      </c>
      <c r="AB7" s="87">
        <f>SUMIF($C$6:$Z$6,"A",$C7:$Z7)</f>
        <v>0</v>
      </c>
      <c r="AC7" s="108" t="str">
        <f aca="true" t="shared" si="0" ref="AC7:AC14">B7</f>
        <v>Amemiya</v>
      </c>
      <c r="AD7" s="204"/>
      <c r="AE7" s="159" t="s">
        <v>358</v>
      </c>
      <c r="AF7" s="162" t="s">
        <v>356</v>
      </c>
      <c r="AG7" s="163"/>
      <c r="AH7" s="167" t="s">
        <v>357</v>
      </c>
      <c r="AI7" s="168"/>
    </row>
    <row r="8" spans="1:35" ht="14.25">
      <c r="A8" s="132"/>
      <c r="B8" s="133" t="str">
        <f>'2005出席'!D2</f>
        <v>Y.Ikeda</v>
      </c>
      <c r="C8" s="84"/>
      <c r="D8" s="85"/>
      <c r="E8" s="86"/>
      <c r="F8" s="86"/>
      <c r="G8" s="84"/>
      <c r="H8" s="85">
        <v>1</v>
      </c>
      <c r="I8" s="86"/>
      <c r="J8" s="86"/>
      <c r="K8" s="84"/>
      <c r="L8" s="85"/>
      <c r="M8" s="86"/>
      <c r="N8" s="86"/>
      <c r="O8" s="84"/>
      <c r="P8" s="85"/>
      <c r="Q8" s="86"/>
      <c r="R8" s="86"/>
      <c r="S8" s="84">
        <v>1</v>
      </c>
      <c r="T8" s="85"/>
      <c r="U8" s="86"/>
      <c r="V8" s="86"/>
      <c r="W8" s="84">
        <v>1</v>
      </c>
      <c r="X8" s="85"/>
      <c r="Y8" s="84"/>
      <c r="Z8" s="85"/>
      <c r="AA8" s="176">
        <f>SUMIF($C$6:$Z$6,"G",$C8:$Z8)</f>
        <v>2</v>
      </c>
      <c r="AB8" s="87">
        <f aca="true" t="shared" si="1" ref="AB8:AB71">SUMIF($C$6:$Z$6,"A",$C8:$Z8)</f>
        <v>1</v>
      </c>
      <c r="AC8" s="108" t="str">
        <f t="shared" si="0"/>
        <v>Y.Ikeda</v>
      </c>
      <c r="AD8" s="204"/>
      <c r="AE8" s="160">
        <v>1</v>
      </c>
      <c r="AF8" s="164" t="str">
        <f>IF(AG8=0,"",VLOOKUP(AG8,$AA:$AC,3,0))</f>
        <v>Amemiya</v>
      </c>
      <c r="AG8" s="165">
        <f>LARGE($AA$7:$AA73,$AE8)</f>
        <v>4</v>
      </c>
      <c r="AH8" s="164" t="str">
        <f>IF(AI8=0,"",VLOOKUP(AI8,$AB:$AC,2,0))</f>
        <v>Kohri</v>
      </c>
      <c r="AI8" s="169">
        <f>LARGE($AB$7:$AB73,$AE8)</f>
        <v>3</v>
      </c>
    </row>
    <row r="9" spans="1:35" s="92" customFormat="1" ht="14.25">
      <c r="A9" s="132"/>
      <c r="B9" s="133" t="str">
        <f>'2005出席'!D4</f>
        <v>Ohya</v>
      </c>
      <c r="C9" s="89"/>
      <c r="D9" s="90"/>
      <c r="E9" s="90"/>
      <c r="F9" s="90"/>
      <c r="G9" s="89"/>
      <c r="H9" s="90"/>
      <c r="I9" s="90"/>
      <c r="J9" s="90"/>
      <c r="K9" s="89"/>
      <c r="L9" s="90"/>
      <c r="M9" s="90"/>
      <c r="N9" s="90"/>
      <c r="O9" s="89"/>
      <c r="P9" s="90"/>
      <c r="Q9" s="90"/>
      <c r="R9" s="90"/>
      <c r="S9" s="89"/>
      <c r="T9" s="90"/>
      <c r="U9" s="90"/>
      <c r="V9" s="90"/>
      <c r="W9" s="89"/>
      <c r="X9" s="90"/>
      <c r="Y9" s="89">
        <v>1</v>
      </c>
      <c r="Z9" s="90"/>
      <c r="AA9" s="176">
        <f aca="true" t="shared" si="2" ref="AA9:AA71">SUMIF($C$6:$Z$6,"G",$C9:$Z9)</f>
        <v>1</v>
      </c>
      <c r="AB9" s="87">
        <f t="shared" si="1"/>
        <v>0</v>
      </c>
      <c r="AC9" s="101" t="str">
        <f t="shared" si="0"/>
        <v>Ohya</v>
      </c>
      <c r="AD9" s="204"/>
      <c r="AE9" s="160">
        <v>2</v>
      </c>
      <c r="AF9" s="164" t="str">
        <f>IF(AG9=0,"",VLOOKUP(AG9,$AA:$AC,3,0))</f>
        <v>Y.Ikeda</v>
      </c>
      <c r="AG9" s="165">
        <f>LARGE($AA$7:$AA73,$AE9)</f>
        <v>2</v>
      </c>
      <c r="AH9" s="164" t="s">
        <v>512</v>
      </c>
      <c r="AI9" s="169">
        <f>LARGE($AB$7:$AB73,$AE9)</f>
        <v>2</v>
      </c>
    </row>
    <row r="10" spans="1:35" ht="14.25">
      <c r="A10" s="132"/>
      <c r="B10" s="133" t="str">
        <f>'2005出席'!D7</f>
        <v>Kohri</v>
      </c>
      <c r="C10" s="88"/>
      <c r="D10" s="86">
        <v>1</v>
      </c>
      <c r="E10" s="86">
        <v>1</v>
      </c>
      <c r="F10" s="86">
        <v>1</v>
      </c>
      <c r="G10" s="88"/>
      <c r="H10" s="86"/>
      <c r="I10" s="86"/>
      <c r="J10" s="86"/>
      <c r="K10" s="88"/>
      <c r="L10" s="237" t="s">
        <v>517</v>
      </c>
      <c r="M10" s="86"/>
      <c r="N10" s="86"/>
      <c r="O10" s="88"/>
      <c r="P10" s="86"/>
      <c r="Q10" s="86"/>
      <c r="R10" s="86"/>
      <c r="S10" s="88"/>
      <c r="T10" s="86">
        <v>1</v>
      </c>
      <c r="U10" s="86">
        <v>1</v>
      </c>
      <c r="V10" s="86"/>
      <c r="W10" s="88"/>
      <c r="X10" s="86"/>
      <c r="Y10" s="88"/>
      <c r="Z10" s="86"/>
      <c r="AA10" s="176">
        <f t="shared" si="2"/>
        <v>2</v>
      </c>
      <c r="AB10" s="87">
        <f t="shared" si="1"/>
        <v>3</v>
      </c>
      <c r="AC10" s="108" t="str">
        <f t="shared" si="0"/>
        <v>Kohri</v>
      </c>
      <c r="AD10" s="108"/>
      <c r="AE10" s="160">
        <v>3</v>
      </c>
      <c r="AF10" s="164" t="s">
        <v>223</v>
      </c>
      <c r="AG10" s="165">
        <f>LARGE($AA$7:$AA68,$AE10)</f>
        <v>2</v>
      </c>
      <c r="AH10" s="164" t="s">
        <v>180</v>
      </c>
      <c r="AI10" s="169">
        <v>1</v>
      </c>
    </row>
    <row r="11" spans="1:35" ht="14.25">
      <c r="A11" s="132"/>
      <c r="B11" s="133" t="s">
        <v>367</v>
      </c>
      <c r="C11" s="88"/>
      <c r="D11" s="86"/>
      <c r="E11" s="86"/>
      <c r="F11" s="86"/>
      <c r="G11" s="88"/>
      <c r="H11" s="86"/>
      <c r="I11" s="86"/>
      <c r="J11" s="86"/>
      <c r="K11" s="88"/>
      <c r="L11" s="237" t="s">
        <v>518</v>
      </c>
      <c r="M11" s="86"/>
      <c r="N11" s="86"/>
      <c r="O11" s="88"/>
      <c r="P11" s="86"/>
      <c r="Q11" s="86"/>
      <c r="R11" s="86"/>
      <c r="S11" s="88"/>
      <c r="T11" s="86"/>
      <c r="U11" s="86"/>
      <c r="V11" s="86"/>
      <c r="W11" s="88"/>
      <c r="X11" s="86"/>
      <c r="Y11" s="88"/>
      <c r="Z11" s="86"/>
      <c r="AA11" s="176">
        <f t="shared" si="2"/>
        <v>0</v>
      </c>
      <c r="AB11" s="87">
        <f t="shared" si="1"/>
        <v>0</v>
      </c>
      <c r="AC11" s="108" t="s">
        <v>366</v>
      </c>
      <c r="AD11" s="108"/>
      <c r="AE11" s="160">
        <v>4</v>
      </c>
      <c r="AF11" s="164" t="s">
        <v>511</v>
      </c>
      <c r="AG11" s="165">
        <f>LARGE($AA$7:$AA73,$AE11)</f>
        <v>2</v>
      </c>
      <c r="AH11" s="164" t="s">
        <v>513</v>
      </c>
      <c r="AI11" s="169">
        <f>LARGE($AB$7:$AB75,$AE11)</f>
        <v>1</v>
      </c>
    </row>
    <row r="12" spans="1:35" ht="15" thickBot="1">
      <c r="A12" s="130"/>
      <c r="B12" s="131" t="str">
        <f>'2005出席'!D18</f>
        <v>Konishi</v>
      </c>
      <c r="C12" s="81"/>
      <c r="D12" s="82">
        <v>1</v>
      </c>
      <c r="E12" s="82"/>
      <c r="F12" s="82">
        <v>1</v>
      </c>
      <c r="G12" s="81"/>
      <c r="H12" s="82"/>
      <c r="I12" s="82"/>
      <c r="J12" s="82"/>
      <c r="K12" s="81"/>
      <c r="L12" s="82"/>
      <c r="M12" s="82"/>
      <c r="N12" s="82"/>
      <c r="O12" s="81"/>
      <c r="P12" s="82"/>
      <c r="Q12" s="82"/>
      <c r="R12" s="82"/>
      <c r="S12" s="81"/>
      <c r="T12" s="82"/>
      <c r="U12" s="82"/>
      <c r="V12" s="82"/>
      <c r="W12" s="81"/>
      <c r="X12" s="82"/>
      <c r="Y12" s="81"/>
      <c r="Z12" s="82"/>
      <c r="AA12" s="176">
        <f t="shared" si="2"/>
        <v>0</v>
      </c>
      <c r="AB12" s="87">
        <f t="shared" si="1"/>
        <v>2</v>
      </c>
      <c r="AC12" s="108" t="str">
        <f t="shared" si="0"/>
        <v>Konishi</v>
      </c>
      <c r="AD12" s="108"/>
      <c r="AE12" s="161">
        <v>5</v>
      </c>
      <c r="AF12" s="166" t="s">
        <v>516</v>
      </c>
      <c r="AG12" s="157">
        <v>1</v>
      </c>
      <c r="AH12" s="166"/>
      <c r="AI12" s="149"/>
    </row>
    <row r="13" spans="1:37" ht="14.25">
      <c r="A13" s="132"/>
      <c r="B13" s="133" t="str">
        <f>'2005出席'!D17</f>
        <v>Saito</v>
      </c>
      <c r="C13" s="88">
        <v>1</v>
      </c>
      <c r="D13" s="86"/>
      <c r="E13" s="86"/>
      <c r="F13" s="86"/>
      <c r="G13" s="88"/>
      <c r="H13" s="86"/>
      <c r="I13" s="86"/>
      <c r="J13" s="86"/>
      <c r="K13" s="88"/>
      <c r="L13" s="86"/>
      <c r="M13" s="86"/>
      <c r="N13" s="86"/>
      <c r="O13" s="88"/>
      <c r="P13" s="86"/>
      <c r="Q13" s="86"/>
      <c r="R13" s="86"/>
      <c r="S13" s="88"/>
      <c r="T13" s="86"/>
      <c r="U13" s="86"/>
      <c r="V13" s="86"/>
      <c r="W13" s="88"/>
      <c r="X13" s="86"/>
      <c r="Y13" s="88"/>
      <c r="Z13" s="86"/>
      <c r="AA13" s="176">
        <f t="shared" si="2"/>
        <v>1</v>
      </c>
      <c r="AB13" s="87">
        <f t="shared" si="1"/>
        <v>0</v>
      </c>
      <c r="AC13" s="108" t="str">
        <f>B13</f>
        <v>Saito</v>
      </c>
      <c r="AD13" s="108"/>
      <c r="AE13" s="200"/>
      <c r="AF13" s="199"/>
      <c r="AG13" s="199"/>
      <c r="AH13" s="199"/>
      <c r="AI13" s="199"/>
      <c r="AJ13" s="108"/>
      <c r="AK13" s="108"/>
    </row>
    <row r="14" spans="1:37" ht="14.25">
      <c r="A14" s="132"/>
      <c r="B14" s="133" t="str">
        <f>'2005出席'!D28</f>
        <v>Oda</v>
      </c>
      <c r="C14" s="88"/>
      <c r="D14" s="86"/>
      <c r="E14" s="86"/>
      <c r="F14" s="86"/>
      <c r="G14" s="88"/>
      <c r="H14" s="86"/>
      <c r="I14" s="86"/>
      <c r="J14" s="86"/>
      <c r="K14" s="88"/>
      <c r="L14" s="86"/>
      <c r="M14" s="86"/>
      <c r="N14" s="86"/>
      <c r="O14" s="88"/>
      <c r="P14" s="86"/>
      <c r="Q14" s="86"/>
      <c r="R14" s="86"/>
      <c r="S14" s="88"/>
      <c r="T14" s="86"/>
      <c r="U14" s="86"/>
      <c r="V14" s="86"/>
      <c r="W14" s="88"/>
      <c r="X14" s="86"/>
      <c r="Y14" s="88"/>
      <c r="Z14" s="86"/>
      <c r="AA14" s="176">
        <f t="shared" si="2"/>
        <v>0</v>
      </c>
      <c r="AB14" s="87">
        <f t="shared" si="1"/>
        <v>0</v>
      </c>
      <c r="AC14" s="108" t="str">
        <f t="shared" si="0"/>
        <v>Oda</v>
      </c>
      <c r="AD14" s="108"/>
      <c r="AE14" s="108"/>
      <c r="AF14" s="108"/>
      <c r="AG14" s="108"/>
      <c r="AH14" s="108"/>
      <c r="AI14" s="108"/>
      <c r="AJ14" s="108"/>
      <c r="AK14" s="108"/>
    </row>
    <row r="15" spans="1:37" ht="14.25">
      <c r="A15" s="132"/>
      <c r="B15" s="133" t="str">
        <f>'2005出席'!D29</f>
        <v>Tokuno</v>
      </c>
      <c r="C15" s="88"/>
      <c r="D15" s="86"/>
      <c r="E15" s="86"/>
      <c r="F15" s="86"/>
      <c r="G15" s="88"/>
      <c r="H15" s="86"/>
      <c r="I15" s="86"/>
      <c r="J15" s="86"/>
      <c r="K15" s="88"/>
      <c r="L15" s="86"/>
      <c r="M15" s="86"/>
      <c r="N15" s="86"/>
      <c r="O15" s="88"/>
      <c r="P15" s="86"/>
      <c r="Q15" s="86"/>
      <c r="R15" s="86"/>
      <c r="S15" s="88"/>
      <c r="T15" s="86"/>
      <c r="U15" s="86"/>
      <c r="V15" s="86"/>
      <c r="W15" s="88"/>
      <c r="X15" s="86"/>
      <c r="Y15" s="88"/>
      <c r="Z15" s="86"/>
      <c r="AA15" s="176">
        <f t="shared" si="2"/>
        <v>0</v>
      </c>
      <c r="AB15" s="87">
        <f t="shared" si="1"/>
        <v>0</v>
      </c>
      <c r="AC15" s="108" t="str">
        <f>B15</f>
        <v>Tokuno</v>
      </c>
      <c r="AD15" s="108"/>
      <c r="AE15" s="101"/>
      <c r="AF15" s="108"/>
      <c r="AG15" s="108"/>
      <c r="AH15" s="108"/>
      <c r="AI15" s="108"/>
      <c r="AJ15" s="108"/>
      <c r="AK15" s="108"/>
    </row>
    <row r="16" spans="1:37" ht="14.25">
      <c r="A16" s="132"/>
      <c r="B16" s="133" t="str">
        <f>'2005出席'!D30</f>
        <v>Shimizu</v>
      </c>
      <c r="C16" s="88"/>
      <c r="D16" s="86"/>
      <c r="E16" s="86"/>
      <c r="F16" s="86"/>
      <c r="G16" s="88"/>
      <c r="H16" s="86">
        <v>1</v>
      </c>
      <c r="I16" s="86"/>
      <c r="J16" s="86"/>
      <c r="K16" s="88"/>
      <c r="L16" s="86"/>
      <c r="M16" s="86"/>
      <c r="N16" s="86"/>
      <c r="O16" s="88"/>
      <c r="P16" s="86"/>
      <c r="Q16" s="86"/>
      <c r="R16" s="86"/>
      <c r="S16" s="88"/>
      <c r="T16" s="86"/>
      <c r="U16" s="86"/>
      <c r="V16" s="86"/>
      <c r="W16" s="88"/>
      <c r="X16" s="86"/>
      <c r="Y16" s="88"/>
      <c r="Z16" s="86"/>
      <c r="AA16" s="176">
        <f t="shared" si="2"/>
        <v>0</v>
      </c>
      <c r="AB16" s="87">
        <f t="shared" si="1"/>
        <v>1</v>
      </c>
      <c r="AC16" s="108" t="str">
        <f>B16</f>
        <v>Shimizu</v>
      </c>
      <c r="AD16" s="108"/>
      <c r="AE16" s="101"/>
      <c r="AF16" s="108"/>
      <c r="AG16" s="108"/>
      <c r="AH16" s="108"/>
      <c r="AI16" s="108"/>
      <c r="AJ16" s="108"/>
      <c r="AK16" s="108"/>
    </row>
    <row r="17" spans="1:37" ht="14.25">
      <c r="A17" s="132"/>
      <c r="B17" s="133" t="str">
        <f>'2005出席'!D43</f>
        <v>Yamagata</v>
      </c>
      <c r="C17" s="88"/>
      <c r="D17" s="86"/>
      <c r="E17" s="86"/>
      <c r="F17" s="86"/>
      <c r="G17" s="88"/>
      <c r="H17" s="86"/>
      <c r="I17" s="86"/>
      <c r="J17" s="86"/>
      <c r="K17" s="88"/>
      <c r="L17" s="86"/>
      <c r="M17" s="86"/>
      <c r="N17" s="86"/>
      <c r="O17" s="88"/>
      <c r="P17" s="86"/>
      <c r="Q17" s="86"/>
      <c r="R17" s="86"/>
      <c r="S17" s="88"/>
      <c r="T17" s="86"/>
      <c r="U17" s="86"/>
      <c r="V17" s="86"/>
      <c r="W17" s="88"/>
      <c r="X17" s="86"/>
      <c r="Y17" s="88"/>
      <c r="Z17" s="86"/>
      <c r="AA17" s="176">
        <f t="shared" si="2"/>
        <v>0</v>
      </c>
      <c r="AB17" s="87">
        <f t="shared" si="1"/>
        <v>0</v>
      </c>
      <c r="AC17" s="108" t="str">
        <f>B17</f>
        <v>Yamagata</v>
      </c>
      <c r="AD17" s="108"/>
      <c r="AE17" s="101"/>
      <c r="AF17" s="108"/>
      <c r="AG17" s="108"/>
      <c r="AH17" s="108"/>
      <c r="AI17" s="108"/>
      <c r="AJ17" s="108"/>
      <c r="AK17" s="108"/>
    </row>
    <row r="18" spans="1:37" ht="14.25">
      <c r="A18" s="132"/>
      <c r="B18" s="133" t="str">
        <f>'2005出席'!D19</f>
        <v>Tochiori</v>
      </c>
      <c r="C18" s="88"/>
      <c r="D18" s="86"/>
      <c r="E18" s="86"/>
      <c r="F18" s="86"/>
      <c r="G18" s="88"/>
      <c r="H18" s="86"/>
      <c r="I18" s="86"/>
      <c r="J18" s="86"/>
      <c r="K18" s="88"/>
      <c r="L18" s="86"/>
      <c r="M18" s="86"/>
      <c r="N18" s="86"/>
      <c r="O18" s="88"/>
      <c r="P18" s="86"/>
      <c r="Q18" s="86"/>
      <c r="R18" s="86"/>
      <c r="S18" s="88"/>
      <c r="T18" s="86"/>
      <c r="U18" s="86"/>
      <c r="V18" s="86"/>
      <c r="W18" s="88"/>
      <c r="X18" s="86"/>
      <c r="Y18" s="88"/>
      <c r="Z18" s="86"/>
      <c r="AA18" s="176">
        <f t="shared" si="2"/>
        <v>0</v>
      </c>
      <c r="AB18" s="87">
        <f t="shared" si="1"/>
        <v>0</v>
      </c>
      <c r="AC18" s="108" t="str">
        <f>B18</f>
        <v>Tochiori</v>
      </c>
      <c r="AD18" s="108"/>
      <c r="AE18" s="101"/>
      <c r="AF18" s="108"/>
      <c r="AG18" s="108"/>
      <c r="AH18" s="108"/>
      <c r="AI18" s="108"/>
      <c r="AJ18" s="108"/>
      <c r="AK18" s="108"/>
    </row>
    <row r="19" spans="1:37" ht="14.25">
      <c r="A19" s="132"/>
      <c r="B19" s="133" t="str">
        <f>'2005出席'!D3</f>
        <v>Yasuda</v>
      </c>
      <c r="C19" s="88"/>
      <c r="D19" s="86"/>
      <c r="E19" s="86"/>
      <c r="F19" s="86"/>
      <c r="G19" s="88"/>
      <c r="H19" s="86"/>
      <c r="I19" s="86"/>
      <c r="J19" s="86"/>
      <c r="K19" s="88"/>
      <c r="L19" s="86"/>
      <c r="M19" s="86"/>
      <c r="N19" s="86"/>
      <c r="O19" s="88"/>
      <c r="P19" s="86"/>
      <c r="Q19" s="86"/>
      <c r="R19" s="86"/>
      <c r="S19" s="88"/>
      <c r="T19" s="86"/>
      <c r="U19" s="86"/>
      <c r="V19" s="86"/>
      <c r="W19" s="88"/>
      <c r="X19" s="86"/>
      <c r="Y19" s="88"/>
      <c r="Z19" s="86"/>
      <c r="AA19" s="176">
        <f t="shared" si="2"/>
        <v>0</v>
      </c>
      <c r="AB19" s="87">
        <f t="shared" si="1"/>
        <v>0</v>
      </c>
      <c r="AC19" s="108" t="str">
        <f aca="true" t="shared" si="3" ref="AC19:AC71">B19</f>
        <v>Yasuda</v>
      </c>
      <c r="AD19" s="108"/>
      <c r="AE19" s="101"/>
      <c r="AF19" s="108"/>
      <c r="AG19" s="108"/>
      <c r="AH19" s="108"/>
      <c r="AI19" s="108"/>
      <c r="AJ19" s="108"/>
      <c r="AK19" s="108"/>
    </row>
    <row r="20" spans="1:37" ht="14.25">
      <c r="A20" s="132"/>
      <c r="B20" s="133" t="str">
        <f>'2005出席'!D9</f>
        <v>S.Ikeda</v>
      </c>
      <c r="C20" s="88"/>
      <c r="D20" s="86"/>
      <c r="E20" s="86"/>
      <c r="F20" s="86"/>
      <c r="G20" s="88"/>
      <c r="H20" s="86"/>
      <c r="I20" s="86"/>
      <c r="J20" s="86"/>
      <c r="K20" s="88"/>
      <c r="L20" s="86"/>
      <c r="M20" s="86"/>
      <c r="N20" s="86"/>
      <c r="O20" s="88"/>
      <c r="P20" s="86"/>
      <c r="Q20" s="86"/>
      <c r="R20" s="86"/>
      <c r="S20" s="88"/>
      <c r="T20" s="86"/>
      <c r="U20" s="86"/>
      <c r="V20" s="86"/>
      <c r="W20" s="88"/>
      <c r="X20" s="86">
        <v>1</v>
      </c>
      <c r="Y20" s="88"/>
      <c r="Z20" s="86"/>
      <c r="AA20" s="176">
        <f>SUMIF($C$6:$Z$6,"G",$C20:$Z20)</f>
        <v>0</v>
      </c>
      <c r="AB20" s="87">
        <f t="shared" si="1"/>
        <v>1</v>
      </c>
      <c r="AC20" s="108" t="str">
        <f>B20</f>
        <v>S.Ikeda</v>
      </c>
      <c r="AD20" s="108"/>
      <c r="AE20" s="101"/>
      <c r="AF20" s="108"/>
      <c r="AG20" s="108"/>
      <c r="AH20" s="108"/>
      <c r="AI20" s="108"/>
      <c r="AJ20" s="108"/>
      <c r="AK20" s="108"/>
    </row>
    <row r="21" spans="1:37" ht="14.25">
      <c r="A21" s="132"/>
      <c r="B21" s="133" t="str">
        <f>'2005出席'!D16</f>
        <v>Toramoto</v>
      </c>
      <c r="C21" s="88"/>
      <c r="D21" s="86"/>
      <c r="E21" s="86"/>
      <c r="F21" s="86"/>
      <c r="G21" s="88"/>
      <c r="H21" s="86"/>
      <c r="I21" s="86"/>
      <c r="J21" s="86"/>
      <c r="K21" s="88"/>
      <c r="L21" s="86"/>
      <c r="M21" s="86"/>
      <c r="N21" s="86"/>
      <c r="O21" s="88"/>
      <c r="P21" s="86"/>
      <c r="Q21" s="86"/>
      <c r="R21" s="86"/>
      <c r="S21" s="88"/>
      <c r="T21" s="86"/>
      <c r="U21" s="86"/>
      <c r="V21" s="86"/>
      <c r="W21" s="88"/>
      <c r="X21" s="86"/>
      <c r="Y21" s="88">
        <v>1</v>
      </c>
      <c r="Z21" s="86"/>
      <c r="AA21" s="176">
        <f t="shared" si="2"/>
        <v>1</v>
      </c>
      <c r="AB21" s="87">
        <f t="shared" si="1"/>
        <v>0</v>
      </c>
      <c r="AC21" s="108" t="str">
        <f>B21</f>
        <v>Toramoto</v>
      </c>
      <c r="AD21" s="108"/>
      <c r="AE21" s="101"/>
      <c r="AF21" s="108"/>
      <c r="AG21" s="108"/>
      <c r="AH21" s="108"/>
      <c r="AI21" s="108"/>
      <c r="AJ21" s="108"/>
      <c r="AK21" s="108"/>
    </row>
    <row r="22" spans="1:37" ht="14.25">
      <c r="A22" s="132"/>
      <c r="B22" s="133" t="str">
        <f>'2005出席'!D31</f>
        <v>Suzuki</v>
      </c>
      <c r="C22" s="88"/>
      <c r="D22" s="86"/>
      <c r="E22" s="86"/>
      <c r="F22" s="86"/>
      <c r="G22" s="88"/>
      <c r="H22" s="86"/>
      <c r="I22" s="86"/>
      <c r="J22" s="86"/>
      <c r="K22" s="88"/>
      <c r="L22" s="86"/>
      <c r="M22" s="86"/>
      <c r="N22" s="86"/>
      <c r="O22" s="88"/>
      <c r="P22" s="86"/>
      <c r="Q22" s="86"/>
      <c r="R22" s="86"/>
      <c r="S22" s="88"/>
      <c r="T22" s="86"/>
      <c r="U22" s="86"/>
      <c r="V22" s="86"/>
      <c r="W22" s="88"/>
      <c r="X22" s="86"/>
      <c r="Y22" s="88"/>
      <c r="Z22" s="86"/>
      <c r="AA22" s="176">
        <f t="shared" si="2"/>
        <v>0</v>
      </c>
      <c r="AB22" s="87">
        <f t="shared" si="1"/>
        <v>0</v>
      </c>
      <c r="AC22" s="108" t="str">
        <f>B22</f>
        <v>Suzuki</v>
      </c>
      <c r="AD22" s="108"/>
      <c r="AE22" s="101"/>
      <c r="AF22" s="108"/>
      <c r="AG22" s="108"/>
      <c r="AH22" s="108"/>
      <c r="AI22" s="108"/>
      <c r="AJ22" s="108"/>
      <c r="AK22" s="108"/>
    </row>
    <row r="23" spans="1:37" ht="14.25">
      <c r="A23" s="132"/>
      <c r="B23" s="133" t="str">
        <f>'2005出席'!D5</f>
        <v>Uesugi</v>
      </c>
      <c r="C23" s="88"/>
      <c r="D23" s="86"/>
      <c r="E23" s="86"/>
      <c r="F23" s="86"/>
      <c r="G23" s="88"/>
      <c r="H23" s="86"/>
      <c r="I23" s="86"/>
      <c r="J23" s="86"/>
      <c r="K23" s="88"/>
      <c r="L23" s="86"/>
      <c r="M23" s="86"/>
      <c r="N23" s="86"/>
      <c r="O23" s="88"/>
      <c r="P23" s="86"/>
      <c r="Q23" s="86"/>
      <c r="R23" s="86"/>
      <c r="S23" s="88"/>
      <c r="T23" s="86"/>
      <c r="U23" s="86"/>
      <c r="V23" s="86"/>
      <c r="W23" s="88"/>
      <c r="X23" s="86"/>
      <c r="Y23" s="88"/>
      <c r="Z23" s="86"/>
      <c r="AA23" s="176">
        <f t="shared" si="2"/>
        <v>0</v>
      </c>
      <c r="AB23" s="87">
        <f t="shared" si="1"/>
        <v>0</v>
      </c>
      <c r="AC23" s="108" t="str">
        <f t="shared" si="3"/>
        <v>Uesugi</v>
      </c>
      <c r="AD23" s="108"/>
      <c r="AE23" s="101"/>
      <c r="AF23" s="108"/>
      <c r="AG23" s="108"/>
      <c r="AH23" s="108"/>
      <c r="AI23" s="108"/>
      <c r="AJ23" s="108"/>
      <c r="AK23" s="108"/>
    </row>
    <row r="24" spans="1:37" ht="14.25">
      <c r="A24" s="132"/>
      <c r="B24" s="133" t="str">
        <f>'2005出席'!D22</f>
        <v>Iwasaki</v>
      </c>
      <c r="C24" s="88"/>
      <c r="D24" s="86"/>
      <c r="E24" s="86"/>
      <c r="F24" s="86"/>
      <c r="G24" s="88"/>
      <c r="H24" s="86"/>
      <c r="I24" s="86"/>
      <c r="J24" s="86"/>
      <c r="K24" s="88"/>
      <c r="L24" s="86"/>
      <c r="M24" s="86"/>
      <c r="N24" s="86"/>
      <c r="O24" s="88"/>
      <c r="P24" s="86"/>
      <c r="Q24" s="86"/>
      <c r="R24" s="86"/>
      <c r="S24" s="88"/>
      <c r="T24" s="86"/>
      <c r="U24" s="86"/>
      <c r="V24" s="86"/>
      <c r="W24" s="88"/>
      <c r="X24" s="86"/>
      <c r="Y24" s="88"/>
      <c r="Z24" s="86"/>
      <c r="AA24" s="176">
        <f t="shared" si="2"/>
        <v>0</v>
      </c>
      <c r="AB24" s="87">
        <f t="shared" si="1"/>
        <v>0</v>
      </c>
      <c r="AC24" s="108" t="str">
        <f>B24</f>
        <v>Iwasaki</v>
      </c>
      <c r="AD24" s="108"/>
      <c r="AE24" s="108"/>
      <c r="AF24" s="108"/>
      <c r="AG24" s="108"/>
      <c r="AH24" s="108"/>
      <c r="AI24" s="108"/>
      <c r="AJ24" s="108"/>
      <c r="AK24" s="108"/>
    </row>
    <row r="25" spans="1:37" ht="14.25">
      <c r="A25" s="132"/>
      <c r="B25" s="133" t="s">
        <v>377</v>
      </c>
      <c r="C25" s="88"/>
      <c r="D25" s="86"/>
      <c r="E25" s="86"/>
      <c r="F25" s="86"/>
      <c r="G25" s="88">
        <v>1</v>
      </c>
      <c r="H25" s="86"/>
      <c r="I25" s="86"/>
      <c r="J25" s="86"/>
      <c r="K25" s="88"/>
      <c r="L25" s="86"/>
      <c r="M25" s="86"/>
      <c r="N25" s="86"/>
      <c r="O25" s="88"/>
      <c r="P25" s="86"/>
      <c r="Q25" s="86"/>
      <c r="R25" s="86"/>
      <c r="S25" s="88"/>
      <c r="T25" s="86"/>
      <c r="U25" s="86"/>
      <c r="V25" s="86"/>
      <c r="W25" s="88"/>
      <c r="X25" s="86"/>
      <c r="Y25" s="88"/>
      <c r="Z25" s="86"/>
      <c r="AA25" s="176">
        <f t="shared" si="2"/>
        <v>1</v>
      </c>
      <c r="AB25" s="87">
        <f t="shared" si="1"/>
        <v>0</v>
      </c>
      <c r="AC25" s="108" t="s">
        <v>377</v>
      </c>
      <c r="AD25" s="108"/>
      <c r="AE25" s="108"/>
      <c r="AF25" s="108"/>
      <c r="AG25" s="108"/>
      <c r="AH25" s="108"/>
      <c r="AI25" s="108"/>
      <c r="AJ25" s="108"/>
      <c r="AK25" s="108"/>
    </row>
    <row r="26" spans="1:35" ht="14.25">
      <c r="A26" s="132"/>
      <c r="B26" s="133" t="str">
        <f>'2005出席'!D24</f>
        <v>Shiroshita</v>
      </c>
      <c r="C26" s="88"/>
      <c r="D26" s="86"/>
      <c r="E26" s="86"/>
      <c r="F26" s="86"/>
      <c r="G26" s="88"/>
      <c r="H26" s="86"/>
      <c r="I26" s="86"/>
      <c r="J26" s="86"/>
      <c r="K26" s="88"/>
      <c r="L26" s="86"/>
      <c r="M26" s="86"/>
      <c r="N26" s="86"/>
      <c r="O26" s="88"/>
      <c r="P26" s="86"/>
      <c r="Q26" s="86"/>
      <c r="R26" s="86"/>
      <c r="S26" s="88"/>
      <c r="T26" s="86"/>
      <c r="U26" s="86"/>
      <c r="V26" s="86"/>
      <c r="W26" s="88"/>
      <c r="X26" s="86"/>
      <c r="Y26" s="88"/>
      <c r="Z26" s="86"/>
      <c r="AA26" s="176">
        <f t="shared" si="2"/>
        <v>0</v>
      </c>
      <c r="AB26" s="87">
        <f t="shared" si="1"/>
        <v>0</v>
      </c>
      <c r="AC26" s="108" t="str">
        <f>B26</f>
        <v>Shiroshita</v>
      </c>
      <c r="AD26" s="108"/>
      <c r="AE26" s="92"/>
      <c r="AF26" s="92"/>
      <c r="AG26" s="92"/>
      <c r="AH26" s="92"/>
      <c r="AI26" s="92"/>
    </row>
    <row r="27" spans="1:37" ht="14.25">
      <c r="A27" s="132"/>
      <c r="B27" s="133" t="str">
        <f>'2005出席'!D51</f>
        <v>Todd</v>
      </c>
      <c r="C27" s="88"/>
      <c r="D27" s="86"/>
      <c r="E27" s="86"/>
      <c r="F27" s="86"/>
      <c r="G27" s="88"/>
      <c r="H27" s="86"/>
      <c r="I27" s="86"/>
      <c r="J27" s="86"/>
      <c r="K27" s="88"/>
      <c r="L27" s="86"/>
      <c r="M27" s="86"/>
      <c r="N27" s="86"/>
      <c r="O27" s="88"/>
      <c r="P27" s="86"/>
      <c r="Q27" s="86"/>
      <c r="R27" s="86"/>
      <c r="S27" s="88"/>
      <c r="T27" s="86"/>
      <c r="U27" s="86"/>
      <c r="V27" s="86"/>
      <c r="W27" s="88"/>
      <c r="X27" s="86"/>
      <c r="Y27" s="88"/>
      <c r="Z27" s="86"/>
      <c r="AA27" s="176">
        <f t="shared" si="2"/>
        <v>0</v>
      </c>
      <c r="AB27" s="87">
        <f t="shared" si="1"/>
        <v>0</v>
      </c>
      <c r="AC27" s="108" t="str">
        <f t="shared" si="3"/>
        <v>Todd</v>
      </c>
      <c r="AD27" s="108"/>
      <c r="AE27" s="108"/>
      <c r="AF27" s="108"/>
      <c r="AG27" s="108"/>
      <c r="AH27" s="108"/>
      <c r="AI27" s="108"/>
      <c r="AJ27" s="108"/>
      <c r="AK27" s="108"/>
    </row>
    <row r="28" spans="1:37" ht="14.25">
      <c r="A28" s="132"/>
      <c r="B28" s="133" t="str">
        <f>'2005出席'!D50</f>
        <v>Shibata</v>
      </c>
      <c r="C28" s="88"/>
      <c r="D28" s="86"/>
      <c r="E28" s="86"/>
      <c r="F28" s="86"/>
      <c r="G28" s="88"/>
      <c r="H28" s="86"/>
      <c r="I28" s="86"/>
      <c r="J28" s="86"/>
      <c r="K28" s="88"/>
      <c r="L28" s="86"/>
      <c r="M28" s="86"/>
      <c r="N28" s="86"/>
      <c r="O28" s="88"/>
      <c r="P28" s="86"/>
      <c r="Q28" s="86"/>
      <c r="R28" s="86"/>
      <c r="S28" s="88"/>
      <c r="T28" s="86"/>
      <c r="U28" s="86"/>
      <c r="V28" s="86"/>
      <c r="W28" s="88"/>
      <c r="X28" s="86"/>
      <c r="Y28" s="88"/>
      <c r="Z28" s="86"/>
      <c r="AA28" s="176">
        <f t="shared" si="2"/>
        <v>0</v>
      </c>
      <c r="AB28" s="87">
        <f t="shared" si="1"/>
        <v>0</v>
      </c>
      <c r="AC28" s="108" t="str">
        <f>B28</f>
        <v>Shibata</v>
      </c>
      <c r="AD28" s="108"/>
      <c r="AE28" s="108"/>
      <c r="AF28" s="108"/>
      <c r="AG28" s="108"/>
      <c r="AH28" s="108"/>
      <c r="AI28" s="108"/>
      <c r="AJ28" s="108"/>
      <c r="AK28" s="108"/>
    </row>
    <row r="29" spans="1:30" ht="14.25">
      <c r="A29" s="132"/>
      <c r="B29" s="133" t="str">
        <f>'2005出席'!D14</f>
        <v>T.Nakagawa</v>
      </c>
      <c r="C29" s="88"/>
      <c r="D29" s="86"/>
      <c r="E29" s="86"/>
      <c r="F29" s="86"/>
      <c r="G29" s="88"/>
      <c r="H29" s="86"/>
      <c r="I29" s="86"/>
      <c r="J29" s="86"/>
      <c r="K29" s="88"/>
      <c r="L29" s="86"/>
      <c r="M29" s="86"/>
      <c r="N29" s="86"/>
      <c r="O29" s="88"/>
      <c r="P29" s="86"/>
      <c r="Q29" s="86"/>
      <c r="R29" s="86"/>
      <c r="S29" s="88"/>
      <c r="T29" s="86"/>
      <c r="U29" s="86"/>
      <c r="V29" s="86"/>
      <c r="W29" s="88"/>
      <c r="X29" s="86"/>
      <c r="Y29" s="88"/>
      <c r="Z29" s="86"/>
      <c r="AA29" s="176">
        <f t="shared" si="2"/>
        <v>0</v>
      </c>
      <c r="AB29" s="87">
        <f t="shared" si="1"/>
        <v>0</v>
      </c>
      <c r="AC29" s="108" t="str">
        <f t="shared" si="3"/>
        <v>T.Nakagawa</v>
      </c>
      <c r="AD29" s="108"/>
    </row>
    <row r="30" spans="1:30" ht="14.25">
      <c r="A30" s="132"/>
      <c r="B30" s="133" t="str">
        <f>'2005出席'!D52</f>
        <v>Inagaki</v>
      </c>
      <c r="C30" s="88"/>
      <c r="D30" s="86"/>
      <c r="E30" s="86"/>
      <c r="F30" s="86"/>
      <c r="G30" s="88"/>
      <c r="H30" s="86"/>
      <c r="I30" s="86"/>
      <c r="J30" s="86"/>
      <c r="K30" s="88"/>
      <c r="L30" s="86"/>
      <c r="M30" s="86"/>
      <c r="N30" s="86"/>
      <c r="O30" s="88"/>
      <c r="P30" s="86"/>
      <c r="Q30" s="86"/>
      <c r="R30" s="86"/>
      <c r="S30" s="88"/>
      <c r="T30" s="86"/>
      <c r="U30" s="86"/>
      <c r="V30" s="86"/>
      <c r="W30" s="88"/>
      <c r="X30" s="86"/>
      <c r="Y30" s="88"/>
      <c r="Z30" s="86"/>
      <c r="AA30" s="176">
        <f t="shared" si="2"/>
        <v>0</v>
      </c>
      <c r="AB30" s="87">
        <f t="shared" si="1"/>
        <v>0</v>
      </c>
      <c r="AC30" s="108" t="str">
        <f t="shared" si="3"/>
        <v>Inagaki</v>
      </c>
      <c r="AD30" s="108"/>
    </row>
    <row r="31" spans="1:30" ht="14.25">
      <c r="A31" s="132"/>
      <c r="B31" s="133" t="str">
        <f>'2005出席'!D20</f>
        <v>Matsutaira</v>
      </c>
      <c r="C31" s="88"/>
      <c r="D31" s="86"/>
      <c r="E31" s="86"/>
      <c r="F31" s="86"/>
      <c r="G31" s="88"/>
      <c r="H31" s="86"/>
      <c r="I31" s="86"/>
      <c r="J31" s="86"/>
      <c r="K31" s="88"/>
      <c r="L31" s="86"/>
      <c r="M31" s="86"/>
      <c r="N31" s="86"/>
      <c r="O31" s="88"/>
      <c r="P31" s="86"/>
      <c r="Q31" s="86"/>
      <c r="R31" s="86"/>
      <c r="S31" s="88"/>
      <c r="T31" s="86"/>
      <c r="U31" s="86"/>
      <c r="V31" s="86"/>
      <c r="W31" s="88"/>
      <c r="X31" s="86"/>
      <c r="Y31" s="88"/>
      <c r="Z31" s="86"/>
      <c r="AA31" s="176">
        <f t="shared" si="2"/>
        <v>0</v>
      </c>
      <c r="AB31" s="87">
        <f t="shared" si="1"/>
        <v>0</v>
      </c>
      <c r="AC31" s="108" t="str">
        <f t="shared" si="3"/>
        <v>Matsutaira</v>
      </c>
      <c r="AD31" s="108"/>
    </row>
    <row r="32" spans="1:30" ht="14.25">
      <c r="A32" s="132"/>
      <c r="B32" s="133" t="str">
        <f>'2005出席'!D21</f>
        <v>Tsuda</v>
      </c>
      <c r="C32" s="88"/>
      <c r="D32" s="86"/>
      <c r="E32" s="86"/>
      <c r="F32" s="86"/>
      <c r="G32" s="88"/>
      <c r="H32" s="86"/>
      <c r="I32" s="86"/>
      <c r="J32" s="86"/>
      <c r="K32" s="88"/>
      <c r="L32" s="86"/>
      <c r="M32" s="86"/>
      <c r="N32" s="86"/>
      <c r="O32" s="88"/>
      <c r="P32" s="86"/>
      <c r="Q32" s="86"/>
      <c r="R32" s="86"/>
      <c r="S32" s="88"/>
      <c r="T32" s="86"/>
      <c r="U32" s="86"/>
      <c r="V32" s="86"/>
      <c r="W32" s="88"/>
      <c r="X32" s="86"/>
      <c r="Y32" s="88"/>
      <c r="Z32" s="86"/>
      <c r="AA32" s="176">
        <f t="shared" si="2"/>
        <v>0</v>
      </c>
      <c r="AB32" s="87">
        <f t="shared" si="1"/>
        <v>0</v>
      </c>
      <c r="AC32" s="108" t="str">
        <f t="shared" si="3"/>
        <v>Tsuda</v>
      </c>
      <c r="AD32" s="108"/>
    </row>
    <row r="33" spans="1:30" ht="14.25">
      <c r="A33" s="132"/>
      <c r="B33" s="133" t="str">
        <f>'2005出席'!D44</f>
        <v>Bannai</v>
      </c>
      <c r="C33" s="88"/>
      <c r="D33" s="86"/>
      <c r="E33" s="86"/>
      <c r="F33" s="86"/>
      <c r="G33" s="88"/>
      <c r="H33" s="86"/>
      <c r="I33" s="86"/>
      <c r="J33" s="86"/>
      <c r="K33" s="88"/>
      <c r="L33" s="86"/>
      <c r="M33" s="86"/>
      <c r="N33" s="86"/>
      <c r="O33" s="88"/>
      <c r="P33" s="86"/>
      <c r="Q33" s="86"/>
      <c r="R33" s="86"/>
      <c r="S33" s="88"/>
      <c r="T33" s="86"/>
      <c r="U33" s="86"/>
      <c r="V33" s="86"/>
      <c r="W33" s="88"/>
      <c r="X33" s="86"/>
      <c r="Y33" s="88"/>
      <c r="Z33" s="86"/>
      <c r="AA33" s="176">
        <f t="shared" si="2"/>
        <v>0</v>
      </c>
      <c r="AB33" s="87">
        <f t="shared" si="1"/>
        <v>0</v>
      </c>
      <c r="AC33" s="108" t="str">
        <f t="shared" si="3"/>
        <v>Bannai</v>
      </c>
      <c r="AD33" s="108"/>
    </row>
    <row r="34" spans="1:30" ht="14.25">
      <c r="A34" s="132"/>
      <c r="B34" s="133" t="str">
        <f>'2005出席'!D6</f>
        <v>Shinozuka</v>
      </c>
      <c r="C34" s="88"/>
      <c r="D34" s="86"/>
      <c r="E34" s="86"/>
      <c r="F34" s="86"/>
      <c r="G34" s="88"/>
      <c r="H34" s="86"/>
      <c r="I34" s="86"/>
      <c r="J34" s="86"/>
      <c r="K34" s="88"/>
      <c r="L34" s="86"/>
      <c r="M34" s="86"/>
      <c r="N34" s="86"/>
      <c r="O34" s="88"/>
      <c r="P34" s="86"/>
      <c r="Q34" s="86"/>
      <c r="R34" s="86"/>
      <c r="S34" s="88"/>
      <c r="T34" s="86"/>
      <c r="U34" s="86"/>
      <c r="V34" s="86"/>
      <c r="W34" s="88"/>
      <c r="X34" s="86"/>
      <c r="Y34" s="88">
        <v>1</v>
      </c>
      <c r="Z34" s="86"/>
      <c r="AA34" s="176">
        <f t="shared" si="2"/>
        <v>1</v>
      </c>
      <c r="AB34" s="87">
        <f t="shared" si="1"/>
        <v>0</v>
      </c>
      <c r="AC34" s="108" t="str">
        <f t="shared" si="3"/>
        <v>Shinozuka</v>
      </c>
      <c r="AD34" s="108"/>
    </row>
    <row r="35" spans="1:30" ht="14.25">
      <c r="A35" s="132"/>
      <c r="B35" s="133" t="str">
        <f>'2005出席'!D23</f>
        <v>Hayase</v>
      </c>
      <c r="C35" s="88"/>
      <c r="D35" s="86"/>
      <c r="E35" s="86"/>
      <c r="F35" s="86"/>
      <c r="G35" s="88"/>
      <c r="H35" s="86"/>
      <c r="I35" s="86"/>
      <c r="J35" s="86"/>
      <c r="K35" s="88"/>
      <c r="L35" s="86"/>
      <c r="M35" s="86"/>
      <c r="N35" s="86"/>
      <c r="O35" s="88"/>
      <c r="P35" s="86"/>
      <c r="Q35" s="86"/>
      <c r="R35" s="86"/>
      <c r="S35" s="88"/>
      <c r="T35" s="86"/>
      <c r="U35" s="86"/>
      <c r="V35" s="86"/>
      <c r="W35" s="88"/>
      <c r="X35" s="86"/>
      <c r="Y35" s="88"/>
      <c r="Z35" s="86"/>
      <c r="AA35" s="176">
        <f t="shared" si="2"/>
        <v>0</v>
      </c>
      <c r="AB35" s="87">
        <f t="shared" si="1"/>
        <v>0</v>
      </c>
      <c r="AC35" s="108" t="str">
        <f t="shared" si="3"/>
        <v>Hayase</v>
      </c>
      <c r="AD35" s="108"/>
    </row>
    <row r="36" spans="1:30" ht="14.25">
      <c r="A36" s="132"/>
      <c r="B36" s="133" t="str">
        <f>'2005出席'!D25</f>
        <v>K.Nakagawa</v>
      </c>
      <c r="C36" s="88"/>
      <c r="D36" s="86"/>
      <c r="E36" s="86"/>
      <c r="F36" s="86"/>
      <c r="G36" s="88"/>
      <c r="H36" s="86"/>
      <c r="I36" s="86"/>
      <c r="J36" s="86"/>
      <c r="K36" s="88"/>
      <c r="L36" s="86"/>
      <c r="M36" s="86"/>
      <c r="N36" s="86"/>
      <c r="O36" s="88"/>
      <c r="P36" s="86"/>
      <c r="Q36" s="86"/>
      <c r="R36" s="86"/>
      <c r="S36" s="88"/>
      <c r="T36" s="86"/>
      <c r="U36" s="86"/>
      <c r="V36" s="86"/>
      <c r="W36" s="88"/>
      <c r="X36" s="86"/>
      <c r="Y36" s="88"/>
      <c r="Z36" s="86"/>
      <c r="AA36" s="176">
        <f t="shared" si="2"/>
        <v>0</v>
      </c>
      <c r="AB36" s="87">
        <f t="shared" si="1"/>
        <v>0</v>
      </c>
      <c r="AC36" s="108" t="str">
        <f t="shared" si="3"/>
        <v>K.Nakagawa</v>
      </c>
      <c r="AD36" s="108"/>
    </row>
    <row r="37" spans="1:30" ht="13.5" customHeight="1">
      <c r="A37" s="132"/>
      <c r="B37" s="133" t="str">
        <f>'2005出席'!D46</f>
        <v>Okuwa</v>
      </c>
      <c r="C37" s="88"/>
      <c r="D37" s="86"/>
      <c r="E37" s="86"/>
      <c r="F37" s="86"/>
      <c r="G37" s="88"/>
      <c r="H37" s="86"/>
      <c r="I37" s="86"/>
      <c r="J37" s="86"/>
      <c r="K37" s="88"/>
      <c r="L37" s="86"/>
      <c r="M37" s="86"/>
      <c r="N37" s="86"/>
      <c r="O37" s="88"/>
      <c r="P37" s="86"/>
      <c r="Q37" s="86"/>
      <c r="R37" s="86"/>
      <c r="S37" s="88"/>
      <c r="T37" s="86"/>
      <c r="U37" s="86"/>
      <c r="V37" s="86"/>
      <c r="W37" s="88"/>
      <c r="X37" s="86"/>
      <c r="Y37" s="88"/>
      <c r="Z37" s="86"/>
      <c r="AA37" s="176">
        <f t="shared" si="2"/>
        <v>0</v>
      </c>
      <c r="AB37" s="87">
        <f t="shared" si="1"/>
        <v>0</v>
      </c>
      <c r="AC37" s="108" t="str">
        <f t="shared" si="3"/>
        <v>Okuwa</v>
      </c>
      <c r="AD37" s="108"/>
    </row>
    <row r="38" spans="1:30" ht="14.25">
      <c r="A38" s="132"/>
      <c r="B38" s="133" t="str">
        <f>'2005出席'!D26</f>
        <v>Yamagami</v>
      </c>
      <c r="C38" s="88"/>
      <c r="D38" s="86"/>
      <c r="E38" s="86"/>
      <c r="F38" s="86"/>
      <c r="G38" s="88"/>
      <c r="H38" s="86"/>
      <c r="I38" s="86"/>
      <c r="J38" s="86"/>
      <c r="K38" s="88"/>
      <c r="L38" s="86"/>
      <c r="M38" s="86"/>
      <c r="N38" s="86"/>
      <c r="O38" s="88"/>
      <c r="P38" s="86"/>
      <c r="Q38" s="86"/>
      <c r="R38" s="86"/>
      <c r="S38" s="88"/>
      <c r="T38" s="86"/>
      <c r="U38" s="86"/>
      <c r="V38" s="86"/>
      <c r="W38" s="88"/>
      <c r="X38" s="86"/>
      <c r="Y38" s="88"/>
      <c r="Z38" s="86"/>
      <c r="AA38" s="176">
        <f t="shared" si="2"/>
        <v>0</v>
      </c>
      <c r="AB38" s="87">
        <f t="shared" si="1"/>
        <v>0</v>
      </c>
      <c r="AC38" s="108" t="str">
        <f t="shared" si="3"/>
        <v>Yamagami</v>
      </c>
      <c r="AD38" s="108"/>
    </row>
    <row r="39" spans="1:30" ht="14.25">
      <c r="A39" s="132"/>
      <c r="B39" s="133" t="str">
        <f>'2005出席'!D53</f>
        <v>Shimizu</v>
      </c>
      <c r="C39" s="88"/>
      <c r="D39" s="86"/>
      <c r="E39" s="86"/>
      <c r="F39" s="86"/>
      <c r="G39" s="88"/>
      <c r="H39" s="86"/>
      <c r="I39" s="86"/>
      <c r="J39" s="86"/>
      <c r="K39" s="88"/>
      <c r="L39" s="86"/>
      <c r="M39" s="86"/>
      <c r="N39" s="86"/>
      <c r="O39" s="88"/>
      <c r="P39" s="86"/>
      <c r="Q39" s="86"/>
      <c r="R39" s="86"/>
      <c r="S39" s="88"/>
      <c r="T39" s="86"/>
      <c r="U39" s="86"/>
      <c r="V39" s="86"/>
      <c r="W39" s="88"/>
      <c r="X39" s="86"/>
      <c r="Y39" s="88"/>
      <c r="Z39" s="86"/>
      <c r="AA39" s="176">
        <f t="shared" si="2"/>
        <v>0</v>
      </c>
      <c r="AB39" s="87">
        <f t="shared" si="1"/>
        <v>0</v>
      </c>
      <c r="AC39" s="108" t="str">
        <f t="shared" si="3"/>
        <v>Shimizu</v>
      </c>
      <c r="AD39" s="108"/>
    </row>
    <row r="40" spans="1:30" ht="14.25">
      <c r="A40" s="132"/>
      <c r="B40" s="133" t="str">
        <f>'2005出席'!D47</f>
        <v>Mae</v>
      </c>
      <c r="C40" s="88"/>
      <c r="D40" s="86"/>
      <c r="E40" s="86"/>
      <c r="F40" s="86"/>
      <c r="G40" s="88"/>
      <c r="H40" s="86"/>
      <c r="I40" s="86"/>
      <c r="J40" s="86"/>
      <c r="K40" s="88"/>
      <c r="L40" s="86"/>
      <c r="M40" s="86"/>
      <c r="N40" s="86"/>
      <c r="O40" s="88"/>
      <c r="P40" s="86"/>
      <c r="Q40" s="86"/>
      <c r="R40" s="86"/>
      <c r="S40" s="88"/>
      <c r="T40" s="86"/>
      <c r="U40" s="86"/>
      <c r="V40" s="86"/>
      <c r="W40" s="88"/>
      <c r="X40" s="86"/>
      <c r="Y40" s="88"/>
      <c r="Z40" s="86"/>
      <c r="AA40" s="176">
        <f t="shared" si="2"/>
        <v>0</v>
      </c>
      <c r="AB40" s="87">
        <f t="shared" si="1"/>
        <v>0</v>
      </c>
      <c r="AC40" s="108" t="str">
        <f t="shared" si="3"/>
        <v>Mae</v>
      </c>
      <c r="AD40" s="108"/>
    </row>
    <row r="41" spans="1:35" s="92" customFormat="1" ht="14.25">
      <c r="A41" s="132"/>
      <c r="B41" s="133" t="str">
        <f>'2005出席'!D54</f>
        <v>Fujisawa</v>
      </c>
      <c r="C41" s="89"/>
      <c r="D41" s="90"/>
      <c r="E41" s="90"/>
      <c r="F41" s="90"/>
      <c r="G41" s="89"/>
      <c r="H41" s="90"/>
      <c r="I41" s="90"/>
      <c r="J41" s="90"/>
      <c r="K41" s="89"/>
      <c r="L41" s="90"/>
      <c r="M41" s="90"/>
      <c r="N41" s="90"/>
      <c r="O41" s="89"/>
      <c r="P41" s="90"/>
      <c r="Q41" s="90"/>
      <c r="R41" s="90"/>
      <c r="S41" s="89"/>
      <c r="T41" s="90"/>
      <c r="U41" s="90"/>
      <c r="V41" s="90"/>
      <c r="W41" s="89"/>
      <c r="X41" s="90"/>
      <c r="Y41" s="89"/>
      <c r="Z41" s="90"/>
      <c r="AA41" s="176">
        <f t="shared" si="2"/>
        <v>0</v>
      </c>
      <c r="AB41" s="87">
        <f t="shared" si="1"/>
        <v>0</v>
      </c>
      <c r="AC41" s="101" t="str">
        <f t="shared" si="3"/>
        <v>Fujisawa</v>
      </c>
      <c r="AD41" s="101"/>
      <c r="AE41" s="72"/>
      <c r="AF41" s="72"/>
      <c r="AG41" s="72"/>
      <c r="AH41" s="72"/>
      <c r="AI41" s="72"/>
    </row>
    <row r="42" spans="1:30" ht="14.25">
      <c r="A42" s="132"/>
      <c r="B42" s="133" t="str">
        <f>'2005出席'!D10</f>
        <v>Hara</v>
      </c>
      <c r="C42" s="88"/>
      <c r="D42" s="86"/>
      <c r="E42" s="86"/>
      <c r="F42" s="86"/>
      <c r="G42" s="88"/>
      <c r="H42" s="86"/>
      <c r="I42" s="86"/>
      <c r="J42" s="86"/>
      <c r="K42" s="88"/>
      <c r="L42" s="86"/>
      <c r="M42" s="86"/>
      <c r="N42" s="86"/>
      <c r="O42" s="88"/>
      <c r="P42" s="86"/>
      <c r="Q42" s="86"/>
      <c r="R42" s="86"/>
      <c r="S42" s="88"/>
      <c r="T42" s="86"/>
      <c r="U42" s="86"/>
      <c r="V42" s="86"/>
      <c r="W42" s="88"/>
      <c r="X42" s="86"/>
      <c r="Y42" s="88"/>
      <c r="Z42" s="86"/>
      <c r="AA42" s="176">
        <f t="shared" si="2"/>
        <v>0</v>
      </c>
      <c r="AB42" s="87">
        <f t="shared" si="1"/>
        <v>0</v>
      </c>
      <c r="AC42" s="108" t="str">
        <f t="shared" si="3"/>
        <v>Hara</v>
      </c>
      <c r="AD42" s="108"/>
    </row>
    <row r="43" spans="1:30" ht="14.25">
      <c r="A43" s="132"/>
      <c r="B43" s="133" t="str">
        <f>'2005出席'!D35</f>
        <v>Kabuta</v>
      </c>
      <c r="C43" s="88"/>
      <c r="D43" s="86"/>
      <c r="E43" s="86"/>
      <c r="F43" s="86"/>
      <c r="G43" s="88"/>
      <c r="H43" s="86"/>
      <c r="I43" s="86"/>
      <c r="J43" s="86"/>
      <c r="K43" s="88"/>
      <c r="L43" s="86"/>
      <c r="M43" s="86"/>
      <c r="N43" s="86"/>
      <c r="O43" s="88"/>
      <c r="P43" s="86"/>
      <c r="Q43" s="86"/>
      <c r="R43" s="86"/>
      <c r="S43" s="88"/>
      <c r="T43" s="86"/>
      <c r="U43" s="86"/>
      <c r="V43" s="86"/>
      <c r="W43" s="88"/>
      <c r="X43" s="86"/>
      <c r="Y43" s="88"/>
      <c r="Z43" s="86"/>
      <c r="AA43" s="176">
        <f t="shared" si="2"/>
        <v>0</v>
      </c>
      <c r="AB43" s="87">
        <f t="shared" si="1"/>
        <v>0</v>
      </c>
      <c r="AC43" s="108" t="str">
        <f t="shared" si="3"/>
        <v>Kabuta</v>
      </c>
      <c r="AD43" s="108"/>
    </row>
    <row r="44" spans="1:30" ht="14.25">
      <c r="A44" s="132"/>
      <c r="B44" s="133" t="str">
        <f>'2005出席'!D27</f>
        <v>Hisaki</v>
      </c>
      <c r="C44" s="88"/>
      <c r="D44" s="86"/>
      <c r="E44" s="86"/>
      <c r="F44" s="86"/>
      <c r="G44" s="88"/>
      <c r="H44" s="86"/>
      <c r="I44" s="86"/>
      <c r="J44" s="86"/>
      <c r="K44" s="88"/>
      <c r="L44" s="86"/>
      <c r="M44" s="86"/>
      <c r="N44" s="86"/>
      <c r="O44" s="88"/>
      <c r="P44" s="86"/>
      <c r="Q44" s="86"/>
      <c r="R44" s="86"/>
      <c r="S44" s="88"/>
      <c r="T44" s="86"/>
      <c r="U44" s="86"/>
      <c r="V44" s="86"/>
      <c r="W44" s="88"/>
      <c r="X44" s="86"/>
      <c r="Y44" s="88"/>
      <c r="Z44" s="86"/>
      <c r="AA44" s="176">
        <f t="shared" si="2"/>
        <v>0</v>
      </c>
      <c r="AB44" s="87">
        <f t="shared" si="1"/>
        <v>0</v>
      </c>
      <c r="AC44" s="108" t="str">
        <f t="shared" si="3"/>
        <v>Hisaki</v>
      </c>
      <c r="AD44" s="108"/>
    </row>
    <row r="45" spans="1:30" ht="14.25">
      <c r="A45" s="132"/>
      <c r="B45" s="133" t="str">
        <f>'2005出席'!D34</f>
        <v>Miyazawa</v>
      </c>
      <c r="C45" s="88"/>
      <c r="D45" s="86"/>
      <c r="E45" s="86">
        <v>2</v>
      </c>
      <c r="F45" s="86"/>
      <c r="G45" s="88"/>
      <c r="H45" s="86"/>
      <c r="I45" s="86"/>
      <c r="J45" s="86"/>
      <c r="K45" s="88"/>
      <c r="L45" s="86"/>
      <c r="M45" s="86"/>
      <c r="N45" s="86"/>
      <c r="O45" s="88"/>
      <c r="P45" s="86"/>
      <c r="Q45" s="86"/>
      <c r="R45" s="86"/>
      <c r="S45" s="88"/>
      <c r="T45" s="86"/>
      <c r="U45" s="86"/>
      <c r="V45" s="86"/>
      <c r="W45" s="88"/>
      <c r="X45" s="86"/>
      <c r="Y45" s="88"/>
      <c r="Z45" s="86"/>
      <c r="AA45" s="176">
        <f t="shared" si="2"/>
        <v>2</v>
      </c>
      <c r="AB45" s="87">
        <f t="shared" si="1"/>
        <v>0</v>
      </c>
      <c r="AC45" s="108" t="str">
        <f t="shared" si="3"/>
        <v>Miyazawa</v>
      </c>
      <c r="AD45" s="108"/>
    </row>
    <row r="46" spans="1:30" ht="14.25">
      <c r="A46" s="132"/>
      <c r="B46" s="133" t="str">
        <f>'2005出席'!D32</f>
        <v>Ohnishi</v>
      </c>
      <c r="C46" s="88"/>
      <c r="D46" s="86"/>
      <c r="E46" s="86"/>
      <c r="F46" s="86"/>
      <c r="G46" s="88"/>
      <c r="H46" s="86"/>
      <c r="I46" s="86"/>
      <c r="J46" s="86"/>
      <c r="K46" s="88"/>
      <c r="L46" s="86"/>
      <c r="M46" s="86"/>
      <c r="N46" s="86"/>
      <c r="O46" s="88"/>
      <c r="P46" s="86"/>
      <c r="Q46" s="86"/>
      <c r="R46" s="86"/>
      <c r="S46" s="88"/>
      <c r="T46" s="86"/>
      <c r="U46" s="86"/>
      <c r="V46" s="86"/>
      <c r="W46" s="88"/>
      <c r="X46" s="86"/>
      <c r="Y46" s="88"/>
      <c r="Z46" s="86"/>
      <c r="AA46" s="176">
        <f t="shared" si="2"/>
        <v>0</v>
      </c>
      <c r="AB46" s="87">
        <f t="shared" si="1"/>
        <v>0</v>
      </c>
      <c r="AC46" s="108" t="str">
        <f t="shared" si="3"/>
        <v>Ohnishi</v>
      </c>
      <c r="AD46" s="108"/>
    </row>
    <row r="47" spans="1:30" ht="14.25">
      <c r="A47" s="132"/>
      <c r="B47" s="133" t="str">
        <f>'2005出席'!D33</f>
        <v>Seko</v>
      </c>
      <c r="C47" s="88"/>
      <c r="D47" s="86"/>
      <c r="E47" s="86"/>
      <c r="F47" s="86"/>
      <c r="G47" s="88"/>
      <c r="H47" s="86"/>
      <c r="I47" s="86"/>
      <c r="J47" s="86"/>
      <c r="K47" s="88"/>
      <c r="L47" s="86"/>
      <c r="M47" s="86"/>
      <c r="N47" s="86"/>
      <c r="O47" s="88"/>
      <c r="P47" s="86"/>
      <c r="Q47" s="86"/>
      <c r="R47" s="86"/>
      <c r="S47" s="88"/>
      <c r="T47" s="86"/>
      <c r="U47" s="86"/>
      <c r="V47" s="86"/>
      <c r="W47" s="88"/>
      <c r="X47" s="86"/>
      <c r="Y47" s="88"/>
      <c r="Z47" s="86"/>
      <c r="AA47" s="176">
        <f t="shared" si="2"/>
        <v>0</v>
      </c>
      <c r="AB47" s="87">
        <f t="shared" si="1"/>
        <v>0</v>
      </c>
      <c r="AC47" s="108" t="str">
        <f t="shared" si="3"/>
        <v>Seko</v>
      </c>
      <c r="AD47" s="108"/>
    </row>
    <row r="48" spans="1:30" ht="14.25">
      <c r="A48" s="132"/>
      <c r="B48" s="133" t="str">
        <f>'2005出席'!D48</f>
        <v>Yoshida</v>
      </c>
      <c r="C48" s="88"/>
      <c r="D48" s="86"/>
      <c r="E48" s="86"/>
      <c r="F48" s="86"/>
      <c r="G48" s="88"/>
      <c r="H48" s="86"/>
      <c r="I48" s="86"/>
      <c r="J48" s="86"/>
      <c r="K48" s="88"/>
      <c r="L48" s="86"/>
      <c r="M48" s="86"/>
      <c r="N48" s="86"/>
      <c r="O48" s="88"/>
      <c r="P48" s="86"/>
      <c r="Q48" s="86"/>
      <c r="R48" s="86"/>
      <c r="S48" s="88"/>
      <c r="T48" s="86"/>
      <c r="U48" s="86"/>
      <c r="V48" s="86"/>
      <c r="W48" s="88"/>
      <c r="X48" s="86"/>
      <c r="Y48" s="88"/>
      <c r="Z48" s="86"/>
      <c r="AA48" s="176">
        <f t="shared" si="2"/>
        <v>0</v>
      </c>
      <c r="AB48" s="87">
        <f t="shared" si="1"/>
        <v>0</v>
      </c>
      <c r="AC48" s="108" t="str">
        <f t="shared" si="3"/>
        <v>Yoshida</v>
      </c>
      <c r="AD48" s="108"/>
    </row>
    <row r="49" spans="1:30" ht="14.25">
      <c r="A49" s="132"/>
      <c r="B49" s="133" t="str">
        <f>'2005出席'!D55</f>
        <v>Abura</v>
      </c>
      <c r="C49" s="88"/>
      <c r="D49" s="86"/>
      <c r="E49" s="86"/>
      <c r="F49" s="86"/>
      <c r="G49" s="88"/>
      <c r="H49" s="86"/>
      <c r="I49" s="86"/>
      <c r="J49" s="86"/>
      <c r="K49" s="88"/>
      <c r="L49" s="86"/>
      <c r="M49" s="86"/>
      <c r="N49" s="86"/>
      <c r="O49" s="88"/>
      <c r="P49" s="86"/>
      <c r="Q49" s="86"/>
      <c r="R49" s="86"/>
      <c r="S49" s="88"/>
      <c r="T49" s="86"/>
      <c r="U49" s="86"/>
      <c r="V49" s="86"/>
      <c r="W49" s="88"/>
      <c r="X49" s="86"/>
      <c r="Y49" s="88"/>
      <c r="Z49" s="86"/>
      <c r="AA49" s="176">
        <f t="shared" si="2"/>
        <v>0</v>
      </c>
      <c r="AB49" s="87">
        <f t="shared" si="1"/>
        <v>0</v>
      </c>
      <c r="AC49" s="108" t="str">
        <f t="shared" si="3"/>
        <v>Abura</v>
      </c>
      <c r="AD49" s="108"/>
    </row>
    <row r="50" spans="1:30" ht="14.25">
      <c r="A50" s="132"/>
      <c r="B50" s="133" t="str">
        <f>'2005出席'!D56</f>
        <v>Yamada</v>
      </c>
      <c r="C50" s="88"/>
      <c r="D50" s="86"/>
      <c r="E50" s="86"/>
      <c r="F50" s="86"/>
      <c r="G50" s="88"/>
      <c r="H50" s="86"/>
      <c r="I50" s="86"/>
      <c r="J50" s="86"/>
      <c r="K50" s="88"/>
      <c r="L50" s="86"/>
      <c r="M50" s="86"/>
      <c r="N50" s="86"/>
      <c r="O50" s="88"/>
      <c r="P50" s="86"/>
      <c r="Q50" s="86"/>
      <c r="R50" s="86"/>
      <c r="S50" s="88"/>
      <c r="T50" s="86"/>
      <c r="U50" s="86"/>
      <c r="V50" s="86"/>
      <c r="W50" s="88"/>
      <c r="X50" s="86"/>
      <c r="Y50" s="88"/>
      <c r="Z50" s="86"/>
      <c r="AA50" s="176">
        <f t="shared" si="2"/>
        <v>0</v>
      </c>
      <c r="AB50" s="87">
        <f t="shared" si="1"/>
        <v>0</v>
      </c>
      <c r="AC50" s="108" t="str">
        <f t="shared" si="3"/>
        <v>Yamada</v>
      </c>
      <c r="AD50" s="108"/>
    </row>
    <row r="51" spans="1:30" ht="14.25">
      <c r="A51" s="132"/>
      <c r="B51" s="133" t="str">
        <f>'2005出席'!D57</f>
        <v>Higashi</v>
      </c>
      <c r="C51" s="88"/>
      <c r="D51" s="86"/>
      <c r="E51" s="86"/>
      <c r="F51" s="86"/>
      <c r="G51" s="88"/>
      <c r="H51" s="86"/>
      <c r="I51" s="86"/>
      <c r="J51" s="86"/>
      <c r="K51" s="88"/>
      <c r="L51" s="86"/>
      <c r="M51" s="86"/>
      <c r="N51" s="86"/>
      <c r="O51" s="88"/>
      <c r="P51" s="86"/>
      <c r="Q51" s="86"/>
      <c r="R51" s="86"/>
      <c r="S51" s="88"/>
      <c r="T51" s="86"/>
      <c r="U51" s="86"/>
      <c r="V51" s="86"/>
      <c r="W51" s="88"/>
      <c r="X51" s="86"/>
      <c r="Y51" s="88"/>
      <c r="Z51" s="86"/>
      <c r="AA51" s="176">
        <f t="shared" si="2"/>
        <v>0</v>
      </c>
      <c r="AB51" s="87">
        <f t="shared" si="1"/>
        <v>0</v>
      </c>
      <c r="AC51" s="108" t="str">
        <f t="shared" si="3"/>
        <v>Higashi</v>
      </c>
      <c r="AD51" s="108"/>
    </row>
    <row r="52" spans="1:30" ht="14.25">
      <c r="A52" s="132"/>
      <c r="B52" s="133" t="str">
        <f>'2005出席'!D58</f>
        <v>S.Okuhara</v>
      </c>
      <c r="C52" s="88"/>
      <c r="D52" s="86"/>
      <c r="E52" s="86"/>
      <c r="F52" s="86"/>
      <c r="G52" s="88"/>
      <c r="H52" s="86"/>
      <c r="I52" s="86"/>
      <c r="J52" s="86"/>
      <c r="K52" s="88"/>
      <c r="L52" s="86"/>
      <c r="M52" s="86"/>
      <c r="N52" s="86"/>
      <c r="O52" s="88"/>
      <c r="P52" s="86"/>
      <c r="Q52" s="86"/>
      <c r="R52" s="86"/>
      <c r="S52" s="88"/>
      <c r="T52" s="86"/>
      <c r="U52" s="86"/>
      <c r="V52" s="86"/>
      <c r="W52" s="88"/>
      <c r="X52" s="86"/>
      <c r="Y52" s="88"/>
      <c r="Z52" s="86"/>
      <c r="AA52" s="176">
        <f t="shared" si="2"/>
        <v>0</v>
      </c>
      <c r="AB52" s="87">
        <f t="shared" si="1"/>
        <v>0</v>
      </c>
      <c r="AC52" s="108" t="str">
        <f t="shared" si="3"/>
        <v>S.Okuhara</v>
      </c>
      <c r="AD52" s="108"/>
    </row>
    <row r="53" spans="1:30" ht="14.25">
      <c r="A53" s="132"/>
      <c r="B53" s="133" t="str">
        <f>'2005出席'!D59</f>
        <v>Muryoui</v>
      </c>
      <c r="C53" s="88"/>
      <c r="D53" s="86"/>
      <c r="E53" s="86"/>
      <c r="F53" s="86"/>
      <c r="G53" s="88"/>
      <c r="H53" s="86"/>
      <c r="I53" s="86"/>
      <c r="J53" s="86"/>
      <c r="K53" s="88"/>
      <c r="L53" s="86"/>
      <c r="M53" s="86"/>
      <c r="N53" s="86"/>
      <c r="O53" s="88"/>
      <c r="P53" s="86"/>
      <c r="Q53" s="86"/>
      <c r="R53" s="86"/>
      <c r="S53" s="88"/>
      <c r="T53" s="86"/>
      <c r="U53" s="86"/>
      <c r="V53" s="86"/>
      <c r="W53" s="88"/>
      <c r="X53" s="86"/>
      <c r="Y53" s="88"/>
      <c r="Z53" s="86"/>
      <c r="AA53" s="176">
        <f t="shared" si="2"/>
        <v>0</v>
      </c>
      <c r="AB53" s="87">
        <f t="shared" si="1"/>
        <v>0</v>
      </c>
      <c r="AC53" s="108" t="str">
        <f t="shared" si="3"/>
        <v>Muryoui</v>
      </c>
      <c r="AD53" s="108"/>
    </row>
    <row r="54" spans="1:30" ht="14.25">
      <c r="A54" s="132"/>
      <c r="B54" s="133" t="str">
        <f>'2005出席'!D60</f>
        <v>Matsuura</v>
      </c>
      <c r="C54" s="88"/>
      <c r="D54" s="86"/>
      <c r="E54" s="86"/>
      <c r="F54" s="86"/>
      <c r="G54" s="88"/>
      <c r="H54" s="86"/>
      <c r="I54" s="86"/>
      <c r="J54" s="86"/>
      <c r="K54" s="88"/>
      <c r="L54" s="86"/>
      <c r="M54" s="86"/>
      <c r="N54" s="86"/>
      <c r="O54" s="88"/>
      <c r="P54" s="86"/>
      <c r="Q54" s="86"/>
      <c r="R54" s="86"/>
      <c r="S54" s="88"/>
      <c r="T54" s="86"/>
      <c r="U54" s="86"/>
      <c r="V54" s="86"/>
      <c r="W54" s="88"/>
      <c r="X54" s="86"/>
      <c r="Y54" s="88"/>
      <c r="Z54" s="86"/>
      <c r="AA54" s="176">
        <f t="shared" si="2"/>
        <v>0</v>
      </c>
      <c r="AB54" s="87">
        <f t="shared" si="1"/>
        <v>0</v>
      </c>
      <c r="AC54" s="108" t="str">
        <f t="shared" si="3"/>
        <v>Matsuura</v>
      </c>
      <c r="AD54" s="108"/>
    </row>
    <row r="55" spans="1:30" ht="14.25">
      <c r="A55" s="132"/>
      <c r="B55" s="133" t="str">
        <f>'2005出席'!D61</f>
        <v>Yanagibashi</v>
      </c>
      <c r="C55" s="88"/>
      <c r="D55" s="86"/>
      <c r="E55" s="86"/>
      <c r="F55" s="86"/>
      <c r="G55" s="88"/>
      <c r="H55" s="86"/>
      <c r="I55" s="86"/>
      <c r="J55" s="86"/>
      <c r="K55" s="88"/>
      <c r="L55" s="86"/>
      <c r="M55" s="86"/>
      <c r="N55" s="86"/>
      <c r="O55" s="88"/>
      <c r="P55" s="86"/>
      <c r="Q55" s="86"/>
      <c r="R55" s="86"/>
      <c r="S55" s="88"/>
      <c r="T55" s="86"/>
      <c r="U55" s="86"/>
      <c r="V55" s="86"/>
      <c r="W55" s="88"/>
      <c r="X55" s="86"/>
      <c r="Y55" s="88"/>
      <c r="Z55" s="86"/>
      <c r="AA55" s="176">
        <f t="shared" si="2"/>
        <v>0</v>
      </c>
      <c r="AB55" s="87">
        <f t="shared" si="1"/>
        <v>0</v>
      </c>
      <c r="AC55" s="108" t="str">
        <f t="shared" si="3"/>
        <v>Yanagibashi</v>
      </c>
      <c r="AD55" s="108"/>
    </row>
    <row r="56" spans="1:30" ht="14.25">
      <c r="A56" s="132"/>
      <c r="B56" s="133" t="str">
        <f>'2005出席'!D62</f>
        <v>Tsurikawa</v>
      </c>
      <c r="C56" s="88"/>
      <c r="D56" s="86"/>
      <c r="E56" s="86"/>
      <c r="F56" s="86"/>
      <c r="G56" s="88"/>
      <c r="H56" s="86"/>
      <c r="I56" s="86"/>
      <c r="J56" s="86"/>
      <c r="K56" s="88"/>
      <c r="L56" s="86"/>
      <c r="M56" s="86"/>
      <c r="N56" s="86"/>
      <c r="O56" s="88"/>
      <c r="P56" s="86"/>
      <c r="Q56" s="86"/>
      <c r="R56" s="86"/>
      <c r="S56" s="88"/>
      <c r="T56" s="86"/>
      <c r="U56" s="86"/>
      <c r="V56" s="86"/>
      <c r="W56" s="88"/>
      <c r="X56" s="86"/>
      <c r="Y56" s="88"/>
      <c r="Z56" s="86"/>
      <c r="AA56" s="176">
        <f t="shared" si="2"/>
        <v>0</v>
      </c>
      <c r="AB56" s="87">
        <f t="shared" si="1"/>
        <v>0</v>
      </c>
      <c r="AC56" s="108" t="str">
        <f t="shared" si="3"/>
        <v>Tsurikawa</v>
      </c>
      <c r="AD56" s="108"/>
    </row>
    <row r="57" spans="1:30" ht="14.25">
      <c r="A57" s="132"/>
      <c r="B57" s="133" t="str">
        <f>'2005出席'!D63</f>
        <v>Honda</v>
      </c>
      <c r="C57" s="88"/>
      <c r="D57" s="86"/>
      <c r="E57" s="86"/>
      <c r="F57" s="86"/>
      <c r="G57" s="88"/>
      <c r="H57" s="86"/>
      <c r="I57" s="86"/>
      <c r="J57" s="86"/>
      <c r="K57" s="88"/>
      <c r="L57" s="86"/>
      <c r="M57" s="86"/>
      <c r="N57" s="86"/>
      <c r="O57" s="88"/>
      <c r="P57" s="86"/>
      <c r="Q57" s="86"/>
      <c r="R57" s="86"/>
      <c r="S57" s="88"/>
      <c r="T57" s="86"/>
      <c r="U57" s="86"/>
      <c r="V57" s="86"/>
      <c r="W57" s="88"/>
      <c r="X57" s="86"/>
      <c r="Y57" s="88"/>
      <c r="Z57" s="86"/>
      <c r="AA57" s="176">
        <f t="shared" si="2"/>
        <v>0</v>
      </c>
      <c r="AB57" s="87">
        <f t="shared" si="1"/>
        <v>0</v>
      </c>
      <c r="AC57" s="108" t="str">
        <f t="shared" si="3"/>
        <v>Honda</v>
      </c>
      <c r="AD57" s="108"/>
    </row>
    <row r="58" spans="1:30" ht="14.25">
      <c r="A58" s="132"/>
      <c r="B58" s="133" t="str">
        <f>'2005出席'!D64</f>
        <v>Katahira</v>
      </c>
      <c r="C58" s="88"/>
      <c r="D58" s="86"/>
      <c r="E58" s="86"/>
      <c r="F58" s="86"/>
      <c r="G58" s="88"/>
      <c r="H58" s="86"/>
      <c r="I58" s="86"/>
      <c r="J58" s="86"/>
      <c r="K58" s="88"/>
      <c r="L58" s="86"/>
      <c r="M58" s="86"/>
      <c r="N58" s="86"/>
      <c r="O58" s="88"/>
      <c r="P58" s="86"/>
      <c r="Q58" s="86"/>
      <c r="R58" s="86"/>
      <c r="S58" s="88"/>
      <c r="T58" s="86"/>
      <c r="U58" s="86"/>
      <c r="V58" s="86"/>
      <c r="W58" s="88"/>
      <c r="X58" s="86"/>
      <c r="Y58" s="88"/>
      <c r="Z58" s="86"/>
      <c r="AA58" s="176">
        <f t="shared" si="2"/>
        <v>0</v>
      </c>
      <c r="AB58" s="87">
        <f t="shared" si="1"/>
        <v>0</v>
      </c>
      <c r="AC58" s="108" t="str">
        <f t="shared" si="3"/>
        <v>Katahira</v>
      </c>
      <c r="AD58" s="108"/>
    </row>
    <row r="59" spans="1:30" ht="14.25">
      <c r="A59" s="132"/>
      <c r="B59" s="133" t="str">
        <f>'2005出席'!D65</f>
        <v>Yoneda</v>
      </c>
      <c r="C59" s="88"/>
      <c r="D59" s="86"/>
      <c r="E59" s="86"/>
      <c r="F59" s="86"/>
      <c r="G59" s="88"/>
      <c r="H59" s="86"/>
      <c r="I59" s="86"/>
      <c r="J59" s="86"/>
      <c r="K59" s="88"/>
      <c r="L59" s="86"/>
      <c r="M59" s="86"/>
      <c r="N59" s="86"/>
      <c r="O59" s="88"/>
      <c r="P59" s="86"/>
      <c r="Q59" s="86"/>
      <c r="R59" s="86"/>
      <c r="S59" s="88"/>
      <c r="T59" s="86"/>
      <c r="U59" s="86"/>
      <c r="V59" s="86"/>
      <c r="W59" s="88"/>
      <c r="X59" s="86"/>
      <c r="Y59" s="88"/>
      <c r="Z59" s="86"/>
      <c r="AA59" s="176">
        <f t="shared" si="2"/>
        <v>0</v>
      </c>
      <c r="AB59" s="87">
        <f t="shared" si="1"/>
        <v>0</v>
      </c>
      <c r="AC59" s="108" t="str">
        <f t="shared" si="3"/>
        <v>Yoneda</v>
      </c>
      <c r="AD59" s="108"/>
    </row>
    <row r="60" spans="1:30" ht="14.25">
      <c r="A60" s="132"/>
      <c r="B60" s="133" t="str">
        <f>'2005出席'!D66</f>
        <v>Nishimura</v>
      </c>
      <c r="C60" s="88"/>
      <c r="D60" s="86"/>
      <c r="E60" s="86"/>
      <c r="F60" s="86"/>
      <c r="G60" s="88"/>
      <c r="H60" s="86"/>
      <c r="I60" s="86"/>
      <c r="J60" s="86"/>
      <c r="K60" s="88"/>
      <c r="L60" s="86"/>
      <c r="M60" s="86"/>
      <c r="N60" s="86"/>
      <c r="O60" s="88"/>
      <c r="P60" s="86"/>
      <c r="Q60" s="86"/>
      <c r="R60" s="86"/>
      <c r="S60" s="88"/>
      <c r="T60" s="86"/>
      <c r="U60" s="86"/>
      <c r="V60" s="86"/>
      <c r="W60" s="88"/>
      <c r="X60" s="86"/>
      <c r="Y60" s="88"/>
      <c r="Z60" s="86"/>
      <c r="AA60" s="176">
        <f t="shared" si="2"/>
        <v>0</v>
      </c>
      <c r="AB60" s="87">
        <f t="shared" si="1"/>
        <v>0</v>
      </c>
      <c r="AC60" s="108" t="str">
        <f t="shared" si="3"/>
        <v>Nishimura</v>
      </c>
      <c r="AD60" s="108"/>
    </row>
    <row r="61" spans="1:30" ht="14.25">
      <c r="A61" s="132"/>
      <c r="B61" s="133" t="str">
        <f>'2005出席'!D67</f>
        <v>Iwahashi</v>
      </c>
      <c r="C61" s="88"/>
      <c r="D61" s="86"/>
      <c r="E61" s="86"/>
      <c r="F61" s="86"/>
      <c r="G61" s="88"/>
      <c r="H61" s="86"/>
      <c r="I61" s="86"/>
      <c r="J61" s="86"/>
      <c r="K61" s="88"/>
      <c r="L61" s="86"/>
      <c r="M61" s="86"/>
      <c r="N61" s="86"/>
      <c r="O61" s="88"/>
      <c r="P61" s="86"/>
      <c r="Q61" s="86"/>
      <c r="R61" s="86"/>
      <c r="S61" s="88"/>
      <c r="T61" s="86"/>
      <c r="U61" s="86"/>
      <c r="V61" s="86"/>
      <c r="W61" s="88"/>
      <c r="X61" s="86"/>
      <c r="Y61" s="88"/>
      <c r="Z61" s="86"/>
      <c r="AA61" s="176">
        <f t="shared" si="2"/>
        <v>0</v>
      </c>
      <c r="AB61" s="87">
        <f t="shared" si="1"/>
        <v>0</v>
      </c>
      <c r="AC61" s="108" t="str">
        <f t="shared" si="3"/>
        <v>Iwahashi</v>
      </c>
      <c r="AD61" s="108"/>
    </row>
    <row r="62" spans="1:30" ht="14.25">
      <c r="A62" s="132"/>
      <c r="B62" s="133" t="str">
        <f>'2005出席'!D36</f>
        <v>Miyashita</v>
      </c>
      <c r="C62" s="88"/>
      <c r="D62" s="86"/>
      <c r="E62" s="86"/>
      <c r="F62" s="86"/>
      <c r="G62" s="88"/>
      <c r="H62" s="86"/>
      <c r="I62" s="86"/>
      <c r="J62" s="86"/>
      <c r="K62" s="88"/>
      <c r="L62" s="86"/>
      <c r="M62" s="86"/>
      <c r="N62" s="86"/>
      <c r="O62" s="88"/>
      <c r="P62" s="86"/>
      <c r="Q62" s="86"/>
      <c r="R62" s="86"/>
      <c r="S62" s="88"/>
      <c r="T62" s="86"/>
      <c r="U62" s="86"/>
      <c r="V62" s="86"/>
      <c r="W62" s="88"/>
      <c r="X62" s="86"/>
      <c r="Y62" s="88"/>
      <c r="Z62" s="86"/>
      <c r="AA62" s="176">
        <f t="shared" si="2"/>
        <v>0</v>
      </c>
      <c r="AB62" s="87">
        <f t="shared" si="1"/>
        <v>0</v>
      </c>
      <c r="AC62" s="108" t="str">
        <f>B62</f>
        <v>Miyashita</v>
      </c>
      <c r="AD62" s="108"/>
    </row>
    <row r="63" spans="1:30" ht="14.25">
      <c r="A63" s="132"/>
      <c r="B63" s="133" t="str">
        <f>'2005出席'!D68</f>
        <v>T.Minami</v>
      </c>
      <c r="C63" s="88"/>
      <c r="D63" s="86"/>
      <c r="E63" s="86"/>
      <c r="F63" s="86"/>
      <c r="G63" s="88"/>
      <c r="H63" s="86"/>
      <c r="I63" s="86"/>
      <c r="J63" s="86"/>
      <c r="K63" s="88"/>
      <c r="L63" s="86"/>
      <c r="M63" s="86"/>
      <c r="N63" s="86"/>
      <c r="O63" s="88"/>
      <c r="P63" s="86"/>
      <c r="Q63" s="86"/>
      <c r="R63" s="86"/>
      <c r="S63" s="88"/>
      <c r="T63" s="86"/>
      <c r="U63" s="86"/>
      <c r="V63" s="86"/>
      <c r="W63" s="88"/>
      <c r="X63" s="86"/>
      <c r="Y63" s="88"/>
      <c r="Z63" s="86"/>
      <c r="AA63" s="176">
        <f t="shared" si="2"/>
        <v>0</v>
      </c>
      <c r="AB63" s="87">
        <f t="shared" si="1"/>
        <v>0</v>
      </c>
      <c r="AC63" s="108" t="str">
        <f t="shared" si="3"/>
        <v>T.Minami</v>
      </c>
      <c r="AD63" s="108"/>
    </row>
    <row r="64" spans="1:30" ht="14.25">
      <c r="A64" s="132"/>
      <c r="B64" s="133" t="str">
        <f>'2005出席'!D69</f>
        <v>Takagawa</v>
      </c>
      <c r="C64" s="88"/>
      <c r="D64" s="86"/>
      <c r="E64" s="86"/>
      <c r="F64" s="86"/>
      <c r="G64" s="88"/>
      <c r="H64" s="86"/>
      <c r="I64" s="86"/>
      <c r="J64" s="86"/>
      <c r="K64" s="88"/>
      <c r="L64" s="86"/>
      <c r="M64" s="86"/>
      <c r="N64" s="86"/>
      <c r="O64" s="88"/>
      <c r="P64" s="86"/>
      <c r="Q64" s="86"/>
      <c r="R64" s="86"/>
      <c r="S64" s="88"/>
      <c r="T64" s="86"/>
      <c r="U64" s="86"/>
      <c r="V64" s="86"/>
      <c r="W64" s="88"/>
      <c r="X64" s="86"/>
      <c r="Y64" s="88"/>
      <c r="Z64" s="86"/>
      <c r="AA64" s="176">
        <f t="shared" si="2"/>
        <v>0</v>
      </c>
      <c r="AB64" s="87">
        <f t="shared" si="1"/>
        <v>0</v>
      </c>
      <c r="AC64" s="108" t="str">
        <f t="shared" si="3"/>
        <v>Takagawa</v>
      </c>
      <c r="AD64" s="108"/>
    </row>
    <row r="65" spans="1:30" ht="14.25">
      <c r="A65" s="132"/>
      <c r="B65" s="133" t="str">
        <f>'2005出席'!D70</f>
        <v>Yamamoto</v>
      </c>
      <c r="C65" s="88"/>
      <c r="D65" s="86"/>
      <c r="E65" s="86"/>
      <c r="F65" s="86"/>
      <c r="G65" s="88"/>
      <c r="H65" s="86"/>
      <c r="I65" s="86"/>
      <c r="J65" s="86"/>
      <c r="K65" s="88"/>
      <c r="L65" s="86"/>
      <c r="M65" s="86"/>
      <c r="N65" s="86"/>
      <c r="O65" s="88"/>
      <c r="P65" s="86"/>
      <c r="Q65" s="86"/>
      <c r="R65" s="86"/>
      <c r="S65" s="88"/>
      <c r="T65" s="86"/>
      <c r="U65" s="86"/>
      <c r="V65" s="86"/>
      <c r="W65" s="88"/>
      <c r="X65" s="86"/>
      <c r="Y65" s="88"/>
      <c r="Z65" s="86"/>
      <c r="AA65" s="176">
        <f t="shared" si="2"/>
        <v>0</v>
      </c>
      <c r="AB65" s="87">
        <f t="shared" si="1"/>
        <v>0</v>
      </c>
      <c r="AC65" s="108" t="str">
        <f t="shared" si="3"/>
        <v>Yamamoto</v>
      </c>
      <c r="AD65" s="108"/>
    </row>
    <row r="66" spans="1:30" ht="14.25">
      <c r="A66" s="132"/>
      <c r="B66" s="133" t="str">
        <f>'2005出席'!D71</f>
        <v>Watanabe</v>
      </c>
      <c r="C66" s="88"/>
      <c r="D66" s="86"/>
      <c r="E66" s="86"/>
      <c r="F66" s="86"/>
      <c r="G66" s="88"/>
      <c r="H66" s="86"/>
      <c r="I66" s="86"/>
      <c r="J66" s="86"/>
      <c r="K66" s="88"/>
      <c r="L66" s="86"/>
      <c r="M66" s="86"/>
      <c r="N66" s="86"/>
      <c r="O66" s="88"/>
      <c r="P66" s="86"/>
      <c r="Q66" s="86"/>
      <c r="R66" s="86"/>
      <c r="S66" s="88"/>
      <c r="T66" s="86"/>
      <c r="U66" s="86"/>
      <c r="V66" s="86"/>
      <c r="W66" s="88"/>
      <c r="X66" s="86"/>
      <c r="Y66" s="88"/>
      <c r="Z66" s="86"/>
      <c r="AA66" s="176">
        <f t="shared" si="2"/>
        <v>0</v>
      </c>
      <c r="AB66" s="87">
        <f t="shared" si="1"/>
        <v>0</v>
      </c>
      <c r="AC66" s="108" t="str">
        <f t="shared" si="3"/>
        <v>Watanabe</v>
      </c>
      <c r="AD66" s="108"/>
    </row>
    <row r="67" spans="1:30" ht="14.25">
      <c r="A67" s="132"/>
      <c r="B67" s="133" t="str">
        <f>'2005出席'!D72</f>
        <v>Y.Okuhara</v>
      </c>
      <c r="C67" s="88"/>
      <c r="D67" s="86"/>
      <c r="E67" s="86"/>
      <c r="F67" s="86"/>
      <c r="G67" s="88"/>
      <c r="H67" s="86"/>
      <c r="I67" s="86"/>
      <c r="J67" s="86"/>
      <c r="K67" s="88"/>
      <c r="L67" s="86"/>
      <c r="M67" s="86"/>
      <c r="N67" s="86"/>
      <c r="O67" s="88"/>
      <c r="P67" s="86"/>
      <c r="Q67" s="86"/>
      <c r="R67" s="86"/>
      <c r="S67" s="88"/>
      <c r="T67" s="86"/>
      <c r="U67" s="86"/>
      <c r="V67" s="86"/>
      <c r="W67" s="88"/>
      <c r="X67" s="86"/>
      <c r="Y67" s="88"/>
      <c r="Z67" s="86"/>
      <c r="AA67" s="176">
        <f t="shared" si="2"/>
        <v>0</v>
      </c>
      <c r="AB67" s="87">
        <f t="shared" si="1"/>
        <v>0</v>
      </c>
      <c r="AC67" s="108" t="str">
        <f t="shared" si="3"/>
        <v>Y.Okuhara</v>
      </c>
      <c r="AD67" s="108"/>
    </row>
    <row r="68" spans="1:30" ht="14.25">
      <c r="A68" s="132"/>
      <c r="B68" s="133" t="str">
        <f>'2005出席'!D73</f>
        <v>Nakata</v>
      </c>
      <c r="C68" s="88"/>
      <c r="D68" s="86"/>
      <c r="E68" s="86"/>
      <c r="F68" s="86"/>
      <c r="G68" s="88"/>
      <c r="H68" s="86"/>
      <c r="I68" s="86"/>
      <c r="J68" s="86"/>
      <c r="K68" s="88"/>
      <c r="L68" s="86"/>
      <c r="M68" s="86"/>
      <c r="N68" s="86"/>
      <c r="O68" s="88"/>
      <c r="P68" s="86"/>
      <c r="Q68" s="86"/>
      <c r="R68" s="86"/>
      <c r="S68" s="88"/>
      <c r="T68" s="86"/>
      <c r="U68" s="86"/>
      <c r="V68" s="86"/>
      <c r="W68" s="88"/>
      <c r="X68" s="86"/>
      <c r="Y68" s="88"/>
      <c r="Z68" s="86"/>
      <c r="AA68" s="176">
        <f t="shared" si="2"/>
        <v>0</v>
      </c>
      <c r="AB68" s="87">
        <f t="shared" si="1"/>
        <v>0</v>
      </c>
      <c r="AC68" s="108" t="str">
        <f t="shared" si="3"/>
        <v>Nakata</v>
      </c>
      <c r="AD68" s="108"/>
    </row>
    <row r="69" spans="1:30" ht="14.25">
      <c r="A69" s="132"/>
      <c r="B69" s="133" t="str">
        <f>'2005出席'!D74</f>
        <v>Nakanishi</v>
      </c>
      <c r="C69" s="88"/>
      <c r="D69" s="86"/>
      <c r="E69" s="86"/>
      <c r="F69" s="86"/>
      <c r="G69" s="88"/>
      <c r="H69" s="86"/>
      <c r="I69" s="86"/>
      <c r="J69" s="86"/>
      <c r="K69" s="88"/>
      <c r="L69" s="86"/>
      <c r="M69" s="86"/>
      <c r="N69" s="86"/>
      <c r="O69" s="88"/>
      <c r="P69" s="86"/>
      <c r="Q69" s="86"/>
      <c r="R69" s="86"/>
      <c r="S69" s="88"/>
      <c r="T69" s="86"/>
      <c r="U69" s="86"/>
      <c r="V69" s="86"/>
      <c r="W69" s="88"/>
      <c r="X69" s="86"/>
      <c r="Y69" s="88"/>
      <c r="Z69" s="86"/>
      <c r="AA69" s="176">
        <f t="shared" si="2"/>
        <v>0</v>
      </c>
      <c r="AB69" s="87">
        <f t="shared" si="1"/>
        <v>0</v>
      </c>
      <c r="AC69" s="108" t="str">
        <f t="shared" si="3"/>
        <v>Nakanishi</v>
      </c>
      <c r="AD69" s="108"/>
    </row>
    <row r="70" spans="1:30" ht="14.25">
      <c r="A70" s="132"/>
      <c r="B70" s="133" t="str">
        <f>'2005出席'!D75</f>
        <v>Takamura</v>
      </c>
      <c r="C70" s="88"/>
      <c r="D70" s="86"/>
      <c r="E70" s="86"/>
      <c r="F70" s="86"/>
      <c r="G70" s="88"/>
      <c r="H70" s="86"/>
      <c r="I70" s="86"/>
      <c r="J70" s="86"/>
      <c r="K70" s="88"/>
      <c r="L70" s="86"/>
      <c r="M70" s="86"/>
      <c r="N70" s="86"/>
      <c r="O70" s="88"/>
      <c r="P70" s="86"/>
      <c r="Q70" s="86"/>
      <c r="R70" s="86"/>
      <c r="S70" s="88"/>
      <c r="T70" s="86"/>
      <c r="U70" s="86"/>
      <c r="V70" s="86"/>
      <c r="W70" s="88"/>
      <c r="X70" s="86"/>
      <c r="Y70" s="88"/>
      <c r="Z70" s="86"/>
      <c r="AA70" s="176">
        <f t="shared" si="2"/>
        <v>0</v>
      </c>
      <c r="AB70" s="87">
        <f t="shared" si="1"/>
        <v>0</v>
      </c>
      <c r="AC70" s="108" t="str">
        <f t="shared" si="3"/>
        <v>Takamura</v>
      </c>
      <c r="AD70" s="108"/>
    </row>
    <row r="71" spans="1:30" ht="14.25">
      <c r="A71" s="132" t="str">
        <f>'2005出席'!C12</f>
        <v>マネージャー</v>
      </c>
      <c r="B71" s="133" t="str">
        <f>'2005出席'!D12</f>
        <v>Asamoto</v>
      </c>
      <c r="C71" s="88"/>
      <c r="D71" s="86"/>
      <c r="E71" s="86"/>
      <c r="F71" s="86"/>
      <c r="G71" s="88"/>
      <c r="H71" s="86"/>
      <c r="I71" s="86"/>
      <c r="J71" s="86"/>
      <c r="K71" s="88"/>
      <c r="L71" s="86"/>
      <c r="M71" s="86"/>
      <c r="N71" s="86"/>
      <c r="O71" s="88"/>
      <c r="P71" s="86"/>
      <c r="Q71" s="86"/>
      <c r="R71" s="86"/>
      <c r="S71" s="88"/>
      <c r="T71" s="86"/>
      <c r="U71" s="86"/>
      <c r="V71" s="86"/>
      <c r="W71" s="88"/>
      <c r="X71" s="86"/>
      <c r="Y71" s="88"/>
      <c r="Z71" s="86"/>
      <c r="AA71" s="176">
        <f t="shared" si="2"/>
        <v>0</v>
      </c>
      <c r="AB71" s="87">
        <f t="shared" si="1"/>
        <v>0</v>
      </c>
      <c r="AC71" s="108" t="str">
        <f t="shared" si="3"/>
        <v>Asamoto</v>
      </c>
      <c r="AD71" s="108"/>
    </row>
    <row r="72" spans="1:30" ht="14.25">
      <c r="A72" s="126"/>
      <c r="B72" s="133" t="s">
        <v>369</v>
      </c>
      <c r="C72" s="88"/>
      <c r="D72" s="86"/>
      <c r="E72" s="86"/>
      <c r="F72" s="86"/>
      <c r="G72" s="88"/>
      <c r="H72" s="86"/>
      <c r="I72" s="86"/>
      <c r="J72" s="86"/>
      <c r="K72" s="88"/>
      <c r="L72" s="86"/>
      <c r="M72" s="86"/>
      <c r="N72" s="86"/>
      <c r="O72" s="88"/>
      <c r="P72" s="86"/>
      <c r="Q72" s="86"/>
      <c r="R72" s="86"/>
      <c r="S72" s="88"/>
      <c r="T72" s="86"/>
      <c r="U72" s="86"/>
      <c r="V72" s="86"/>
      <c r="W72" s="88"/>
      <c r="X72" s="86"/>
      <c r="Y72" s="88"/>
      <c r="Z72" s="86"/>
      <c r="AA72" s="176">
        <f>SUMIF($C$6:$Z$6,"G",$C72:$Z72)</f>
        <v>0</v>
      </c>
      <c r="AB72" s="87">
        <f>SUMIF($C$6:$Z$6,"A",$C72:$Z72)</f>
        <v>0</v>
      </c>
      <c r="AC72" s="108" t="s">
        <v>368</v>
      </c>
      <c r="AD72" s="108"/>
    </row>
    <row r="73" spans="1:30" ht="14.25">
      <c r="A73" s="126"/>
      <c r="B73" s="172" t="s">
        <v>371</v>
      </c>
      <c r="C73" s="77"/>
      <c r="D73" s="173"/>
      <c r="E73" s="173"/>
      <c r="F73" s="173"/>
      <c r="G73" s="77"/>
      <c r="H73" s="173"/>
      <c r="I73" s="173"/>
      <c r="J73" s="173"/>
      <c r="K73" s="77"/>
      <c r="L73" s="173"/>
      <c r="M73" s="173"/>
      <c r="N73" s="173"/>
      <c r="O73" s="77"/>
      <c r="P73" s="173"/>
      <c r="Q73" s="173"/>
      <c r="R73" s="173"/>
      <c r="S73" s="77"/>
      <c r="T73" s="173"/>
      <c r="U73" s="173"/>
      <c r="V73" s="173"/>
      <c r="W73" s="77"/>
      <c r="X73" s="173"/>
      <c r="Y73" s="77"/>
      <c r="Z73" s="173"/>
      <c r="AA73" s="176">
        <f>SUMIF($C$6:$Z$6,"G",$C73:$Z73)</f>
        <v>0</v>
      </c>
      <c r="AB73" s="87">
        <f>SUMIF($C$6:$Z$6,"A",$C73:$Z73)</f>
        <v>0</v>
      </c>
      <c r="AC73" s="108" t="s">
        <v>370</v>
      </c>
      <c r="AD73" s="108"/>
    </row>
    <row r="74" spans="1:30" ht="14.25">
      <c r="A74" s="134"/>
      <c r="B74" s="135"/>
      <c r="C74" s="174">
        <f aca="true" t="shared" si="4" ref="C74:R74">SUM(C7:C73)</f>
        <v>3</v>
      </c>
      <c r="D74" s="97">
        <f t="shared" si="4"/>
        <v>2</v>
      </c>
      <c r="E74" s="97">
        <f t="shared" si="4"/>
        <v>3</v>
      </c>
      <c r="F74" s="97">
        <f t="shared" si="4"/>
        <v>2</v>
      </c>
      <c r="G74" s="174">
        <f t="shared" si="4"/>
        <v>2</v>
      </c>
      <c r="H74" s="97">
        <f t="shared" si="4"/>
        <v>2</v>
      </c>
      <c r="I74" s="97">
        <f t="shared" si="4"/>
        <v>0</v>
      </c>
      <c r="J74" s="97">
        <f t="shared" si="4"/>
        <v>0</v>
      </c>
      <c r="K74" s="174">
        <f t="shared" si="4"/>
        <v>0</v>
      </c>
      <c r="L74" s="97">
        <f t="shared" si="4"/>
        <v>0</v>
      </c>
      <c r="M74" s="97">
        <f t="shared" si="4"/>
        <v>0</v>
      </c>
      <c r="N74" s="97">
        <f t="shared" si="4"/>
        <v>0</v>
      </c>
      <c r="O74" s="174">
        <f t="shared" si="4"/>
        <v>0</v>
      </c>
      <c r="P74" s="97">
        <f t="shared" si="4"/>
        <v>0</v>
      </c>
      <c r="Q74" s="97">
        <f t="shared" si="4"/>
        <v>1</v>
      </c>
      <c r="R74" s="97">
        <f t="shared" si="4"/>
        <v>0</v>
      </c>
      <c r="S74" s="174">
        <f aca="true" t="shared" si="5" ref="S74:AB74">SUM(S7:S73)</f>
        <v>1</v>
      </c>
      <c r="T74" s="97">
        <f t="shared" si="5"/>
        <v>1</v>
      </c>
      <c r="U74" s="97">
        <f t="shared" si="5"/>
        <v>1</v>
      </c>
      <c r="V74" s="97">
        <f t="shared" si="5"/>
        <v>0</v>
      </c>
      <c r="W74" s="174">
        <f>SUM(W7:W73)</f>
        <v>1</v>
      </c>
      <c r="X74" s="97">
        <f>SUM(X7:X73)</f>
        <v>1</v>
      </c>
      <c r="Y74" s="174">
        <f>SUM(Y7:Y73)</f>
        <v>3</v>
      </c>
      <c r="Z74" s="97">
        <f>SUM(Z7:Z73)</f>
        <v>0</v>
      </c>
      <c r="AA74" s="174">
        <f>SUM(AA7:AA73)</f>
        <v>15</v>
      </c>
      <c r="AB74" s="95">
        <f t="shared" si="5"/>
        <v>8</v>
      </c>
      <c r="AC74" s="101"/>
      <c r="AD74" s="101"/>
    </row>
    <row r="75" spans="1:30" ht="14.25">
      <c r="A75" s="98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1:30" ht="14.25">
      <c r="A76" s="98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spans="1:30" ht="14.25">
      <c r="A77" s="98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1:30" ht="14.25">
      <c r="A78" s="98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</row>
    <row r="79" spans="1:30" ht="14.25">
      <c r="A79" s="98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</row>
    <row r="80" spans="1:30" ht="14.25">
      <c r="A80" s="9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</row>
    <row r="81" spans="1:30" ht="14.25">
      <c r="A81" s="9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</row>
    <row r="82" spans="1:30" ht="14.25">
      <c r="A82" s="100"/>
      <c r="B82" s="101"/>
      <c r="C82" s="101"/>
      <c r="D82" s="101"/>
      <c r="E82" s="92"/>
      <c r="F82" s="92"/>
      <c r="G82" s="101"/>
      <c r="H82" s="101"/>
      <c r="I82" s="92"/>
      <c r="J82" s="92"/>
      <c r="K82" s="101"/>
      <c r="L82" s="101"/>
      <c r="M82" s="92"/>
      <c r="N82" s="92"/>
      <c r="O82" s="101"/>
      <c r="P82" s="101"/>
      <c r="Q82" s="92"/>
      <c r="R82" s="92"/>
      <c r="S82" s="101"/>
      <c r="T82" s="101"/>
      <c r="U82" s="92"/>
      <c r="V82" s="92"/>
      <c r="W82" s="101"/>
      <c r="X82" s="101"/>
      <c r="Y82" s="101"/>
      <c r="Z82" s="101"/>
      <c r="AA82" s="92"/>
      <c r="AB82" s="92"/>
      <c r="AC82" s="92"/>
      <c r="AD82" s="92"/>
    </row>
    <row r="83" spans="1:30" ht="15">
      <c r="A83" s="102"/>
      <c r="B83" s="101"/>
      <c r="C83" s="101"/>
      <c r="D83" s="101"/>
      <c r="E83" s="92"/>
      <c r="F83" s="92"/>
      <c r="G83" s="101"/>
      <c r="H83" s="101"/>
      <c r="I83" s="92"/>
      <c r="J83" s="92"/>
      <c r="K83" s="101"/>
      <c r="L83" s="101"/>
      <c r="M83" s="92"/>
      <c r="N83" s="92"/>
      <c r="O83" s="101"/>
      <c r="P83" s="101"/>
      <c r="Q83" s="92"/>
      <c r="R83" s="92"/>
      <c r="S83" s="101"/>
      <c r="T83" s="101"/>
      <c r="U83" s="92"/>
      <c r="V83" s="92"/>
      <c r="W83" s="101"/>
      <c r="X83" s="101"/>
      <c r="Y83" s="101"/>
      <c r="Z83" s="101"/>
      <c r="AA83" s="92"/>
      <c r="AB83" s="92"/>
      <c r="AC83" s="92"/>
      <c r="AD83" s="92"/>
    </row>
    <row r="84" spans="1:30" ht="14.25">
      <c r="A84" s="100"/>
      <c r="B84" s="101"/>
      <c r="C84" s="101"/>
      <c r="D84" s="101"/>
      <c r="E84" s="92"/>
      <c r="F84" s="92"/>
      <c r="G84" s="101"/>
      <c r="H84" s="101"/>
      <c r="I84" s="92"/>
      <c r="J84" s="92"/>
      <c r="K84" s="101"/>
      <c r="L84" s="101"/>
      <c r="M84" s="92"/>
      <c r="N84" s="92"/>
      <c r="O84" s="101"/>
      <c r="P84" s="101"/>
      <c r="Q84" s="92"/>
      <c r="R84" s="92"/>
      <c r="S84" s="101"/>
      <c r="T84" s="101"/>
      <c r="U84" s="92"/>
      <c r="V84" s="92"/>
      <c r="W84" s="101"/>
      <c r="X84" s="101"/>
      <c r="Y84" s="101"/>
      <c r="Z84" s="101"/>
      <c r="AA84" s="92"/>
      <c r="AB84" s="92"/>
      <c r="AC84" s="92"/>
      <c r="AD84" s="92"/>
    </row>
    <row r="85" spans="1:30" ht="14.25">
      <c r="A85" s="100"/>
      <c r="B85" s="101"/>
      <c r="C85" s="101"/>
      <c r="D85" s="101"/>
      <c r="E85" s="92"/>
      <c r="F85" s="92"/>
      <c r="G85" s="101"/>
      <c r="H85" s="101"/>
      <c r="I85" s="92"/>
      <c r="J85" s="92"/>
      <c r="K85" s="101"/>
      <c r="L85" s="101"/>
      <c r="M85" s="92"/>
      <c r="N85" s="92"/>
      <c r="O85" s="101"/>
      <c r="P85" s="101"/>
      <c r="Q85" s="92"/>
      <c r="R85" s="92"/>
      <c r="S85" s="101"/>
      <c r="T85" s="101"/>
      <c r="U85" s="92"/>
      <c r="V85" s="92"/>
      <c r="W85" s="101"/>
      <c r="X85" s="101"/>
      <c r="Y85" s="101"/>
      <c r="Z85" s="101"/>
      <c r="AA85" s="92"/>
      <c r="AB85" s="92"/>
      <c r="AC85" s="92"/>
      <c r="AD85" s="92"/>
    </row>
    <row r="86" spans="1:30" ht="14.25">
      <c r="A86" s="103"/>
      <c r="B86" s="101"/>
      <c r="C86" s="101"/>
      <c r="D86" s="101"/>
      <c r="E86" s="92"/>
      <c r="F86" s="92"/>
      <c r="G86" s="101"/>
      <c r="H86" s="101"/>
      <c r="I86" s="92"/>
      <c r="J86" s="92"/>
      <c r="K86" s="101"/>
      <c r="L86" s="101"/>
      <c r="M86" s="92"/>
      <c r="N86" s="92"/>
      <c r="O86" s="101"/>
      <c r="P86" s="101"/>
      <c r="Q86" s="92"/>
      <c r="R86" s="92"/>
      <c r="S86" s="101"/>
      <c r="T86" s="101"/>
      <c r="U86" s="92"/>
      <c r="V86" s="92"/>
      <c r="W86" s="101"/>
      <c r="X86" s="101"/>
      <c r="Y86" s="101"/>
      <c r="Z86" s="101"/>
      <c r="AA86" s="92"/>
      <c r="AB86" s="92"/>
      <c r="AC86" s="92"/>
      <c r="AD86" s="92"/>
    </row>
    <row r="87" spans="1:30" ht="14.25">
      <c r="A87" s="103"/>
      <c r="B87" s="101"/>
      <c r="C87" s="101"/>
      <c r="D87" s="101"/>
      <c r="E87" s="92"/>
      <c r="F87" s="92"/>
      <c r="G87" s="101"/>
      <c r="H87" s="101"/>
      <c r="I87" s="92"/>
      <c r="J87" s="92"/>
      <c r="K87" s="101"/>
      <c r="L87" s="101"/>
      <c r="M87" s="92"/>
      <c r="N87" s="92"/>
      <c r="O87" s="101"/>
      <c r="P87" s="101"/>
      <c r="Q87" s="92"/>
      <c r="R87" s="92"/>
      <c r="S87" s="101"/>
      <c r="T87" s="101"/>
      <c r="U87" s="92"/>
      <c r="V87" s="92"/>
      <c r="W87" s="101"/>
      <c r="X87" s="101"/>
      <c r="Y87" s="101"/>
      <c r="Z87" s="101"/>
      <c r="AA87" s="92"/>
      <c r="AB87" s="92"/>
      <c r="AC87" s="92"/>
      <c r="AD87" s="92"/>
    </row>
    <row r="88" spans="1:30" ht="14.25">
      <c r="A88" s="103"/>
      <c r="B88" s="101"/>
      <c r="C88" s="101"/>
      <c r="D88" s="101"/>
      <c r="E88" s="92"/>
      <c r="F88" s="92"/>
      <c r="G88" s="101"/>
      <c r="H88" s="101"/>
      <c r="I88" s="92"/>
      <c r="J88" s="92"/>
      <c r="K88" s="101"/>
      <c r="L88" s="101"/>
      <c r="M88" s="92"/>
      <c r="N88" s="92"/>
      <c r="O88" s="101"/>
      <c r="P88" s="101"/>
      <c r="Q88" s="92"/>
      <c r="R88" s="92"/>
      <c r="S88" s="101"/>
      <c r="T88" s="101"/>
      <c r="U88" s="92"/>
      <c r="V88" s="92"/>
      <c r="W88" s="101"/>
      <c r="X88" s="101"/>
      <c r="Y88" s="101"/>
      <c r="Z88" s="101"/>
      <c r="AA88" s="92"/>
      <c r="AB88" s="92"/>
      <c r="AC88" s="92"/>
      <c r="AD88" s="92"/>
    </row>
    <row r="89" spans="1:30" ht="14.25">
      <c r="A89" s="103"/>
      <c r="B89" s="101"/>
      <c r="C89" s="101"/>
      <c r="D89" s="101"/>
      <c r="E89" s="92"/>
      <c r="F89" s="92"/>
      <c r="G89" s="101"/>
      <c r="H89" s="101"/>
      <c r="I89" s="92"/>
      <c r="J89" s="92"/>
      <c r="K89" s="101"/>
      <c r="L89" s="101"/>
      <c r="M89" s="92"/>
      <c r="N89" s="92"/>
      <c r="O89" s="101"/>
      <c r="P89" s="101"/>
      <c r="Q89" s="92"/>
      <c r="R89" s="92"/>
      <c r="S89" s="101"/>
      <c r="T89" s="101"/>
      <c r="U89" s="92"/>
      <c r="V89" s="92"/>
      <c r="W89" s="101"/>
      <c r="X89" s="101"/>
      <c r="Y89" s="101"/>
      <c r="Z89" s="101"/>
      <c r="AA89" s="92"/>
      <c r="AB89" s="92"/>
      <c r="AC89" s="92"/>
      <c r="AD89" s="92"/>
    </row>
    <row r="90" spans="1:30" ht="14.25">
      <c r="A90" s="103"/>
      <c r="B90" s="101"/>
      <c r="C90" s="101"/>
      <c r="D90" s="101"/>
      <c r="E90" s="92"/>
      <c r="F90" s="92"/>
      <c r="G90" s="101"/>
      <c r="H90" s="101"/>
      <c r="I90" s="92"/>
      <c r="J90" s="92"/>
      <c r="K90" s="101"/>
      <c r="L90" s="101"/>
      <c r="M90" s="92"/>
      <c r="N90" s="92"/>
      <c r="O90" s="101"/>
      <c r="P90" s="101"/>
      <c r="Q90" s="92"/>
      <c r="R90" s="92"/>
      <c r="S90" s="101"/>
      <c r="T90" s="101"/>
      <c r="U90" s="92"/>
      <c r="V90" s="92"/>
      <c r="W90" s="101"/>
      <c r="X90" s="101"/>
      <c r="Y90" s="101"/>
      <c r="Z90" s="101"/>
      <c r="AA90" s="92"/>
      <c r="AB90" s="92"/>
      <c r="AC90" s="92"/>
      <c r="AD90" s="92"/>
    </row>
    <row r="91" spans="1:30" ht="14.25">
      <c r="A91" s="103"/>
      <c r="B91" s="101"/>
      <c r="C91" s="101"/>
      <c r="D91" s="101"/>
      <c r="E91" s="92"/>
      <c r="F91" s="92"/>
      <c r="G91" s="101"/>
      <c r="H91" s="101"/>
      <c r="I91" s="92"/>
      <c r="J91" s="92"/>
      <c r="K91" s="101"/>
      <c r="L91" s="101"/>
      <c r="M91" s="92"/>
      <c r="N91" s="92"/>
      <c r="O91" s="101"/>
      <c r="P91" s="101"/>
      <c r="Q91" s="92"/>
      <c r="R91" s="92"/>
      <c r="S91" s="101"/>
      <c r="T91" s="101"/>
      <c r="U91" s="92"/>
      <c r="V91" s="92"/>
      <c r="W91" s="101"/>
      <c r="X91" s="101"/>
      <c r="Y91" s="101"/>
      <c r="Z91" s="101"/>
      <c r="AA91" s="92"/>
      <c r="AB91" s="92"/>
      <c r="AC91" s="92"/>
      <c r="AD91" s="92"/>
    </row>
    <row r="92" spans="1:30" ht="14.25">
      <c r="A92" s="103"/>
      <c r="B92" s="101"/>
      <c r="C92" s="101"/>
      <c r="D92" s="101"/>
      <c r="E92" s="92"/>
      <c r="F92" s="92"/>
      <c r="G92" s="101"/>
      <c r="H92" s="101"/>
      <c r="I92" s="92"/>
      <c r="J92" s="92"/>
      <c r="K92" s="101"/>
      <c r="L92" s="101"/>
      <c r="M92" s="92"/>
      <c r="N92" s="92"/>
      <c r="O92" s="101"/>
      <c r="P92" s="101"/>
      <c r="Q92" s="92"/>
      <c r="R92" s="92"/>
      <c r="S92" s="101"/>
      <c r="T92" s="101"/>
      <c r="U92" s="92"/>
      <c r="V92" s="92"/>
      <c r="W92" s="101"/>
      <c r="X92" s="101"/>
      <c r="Y92" s="101"/>
      <c r="Z92" s="101"/>
      <c r="AA92" s="92"/>
      <c r="AB92" s="92"/>
      <c r="AC92" s="92"/>
      <c r="AD92" s="92"/>
    </row>
    <row r="93" spans="1:30" ht="14.25">
      <c r="A93" s="103"/>
      <c r="B93" s="101"/>
      <c r="C93" s="101"/>
      <c r="D93" s="101"/>
      <c r="E93" s="92"/>
      <c r="F93" s="92"/>
      <c r="G93" s="101"/>
      <c r="H93" s="101"/>
      <c r="I93" s="92"/>
      <c r="J93" s="92"/>
      <c r="K93" s="101"/>
      <c r="L93" s="101"/>
      <c r="M93" s="92"/>
      <c r="N93" s="92"/>
      <c r="O93" s="101"/>
      <c r="P93" s="101"/>
      <c r="Q93" s="92"/>
      <c r="R93" s="92"/>
      <c r="S93" s="101"/>
      <c r="T93" s="101"/>
      <c r="U93" s="92"/>
      <c r="V93" s="92"/>
      <c r="W93" s="101"/>
      <c r="X93" s="101"/>
      <c r="Y93" s="101"/>
      <c r="Z93" s="101"/>
      <c r="AA93" s="92"/>
      <c r="AB93" s="92"/>
      <c r="AC93" s="92"/>
      <c r="AD93" s="92"/>
    </row>
    <row r="94" spans="1:30" ht="14.25">
      <c r="A94" s="103"/>
      <c r="B94" s="101"/>
      <c r="C94" s="101"/>
      <c r="D94" s="101"/>
      <c r="E94" s="92"/>
      <c r="F94" s="92"/>
      <c r="G94" s="101"/>
      <c r="H94" s="101"/>
      <c r="I94" s="92"/>
      <c r="J94" s="92"/>
      <c r="K94" s="101"/>
      <c r="L94" s="101"/>
      <c r="M94" s="92"/>
      <c r="N94" s="92"/>
      <c r="O94" s="101"/>
      <c r="P94" s="101"/>
      <c r="Q94" s="92"/>
      <c r="R94" s="92"/>
      <c r="S94" s="101"/>
      <c r="T94" s="101"/>
      <c r="U94" s="92"/>
      <c r="V94" s="92"/>
      <c r="W94" s="101"/>
      <c r="X94" s="101"/>
      <c r="Y94" s="101"/>
      <c r="Z94" s="101"/>
      <c r="AA94" s="92"/>
      <c r="AB94" s="92"/>
      <c r="AC94" s="92"/>
      <c r="AD94" s="92"/>
    </row>
    <row r="95" spans="1:30" ht="14.25">
      <c r="A95" s="103"/>
      <c r="B95" s="101"/>
      <c r="C95" s="101"/>
      <c r="D95" s="101"/>
      <c r="E95" s="92"/>
      <c r="F95" s="92"/>
      <c r="G95" s="101"/>
      <c r="H95" s="101"/>
      <c r="I95" s="92"/>
      <c r="J95" s="92"/>
      <c r="K95" s="101"/>
      <c r="L95" s="101"/>
      <c r="M95" s="92"/>
      <c r="N95" s="92"/>
      <c r="O95" s="101"/>
      <c r="P95" s="101"/>
      <c r="Q95" s="92"/>
      <c r="R95" s="92"/>
      <c r="S95" s="101"/>
      <c r="T95" s="101"/>
      <c r="U95" s="92"/>
      <c r="V95" s="92"/>
      <c r="W95" s="101"/>
      <c r="X95" s="101"/>
      <c r="Y95" s="101"/>
      <c r="Z95" s="101"/>
      <c r="AA95" s="92"/>
      <c r="AB95" s="92"/>
      <c r="AC95" s="92"/>
      <c r="AD95" s="92"/>
    </row>
    <row r="96" spans="1:30" ht="14.25">
      <c r="A96" s="104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</row>
    <row r="97" spans="1:30" ht="14.25">
      <c r="A97" s="104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</row>
    <row r="98" spans="1:30" ht="14.25">
      <c r="A98" s="104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</row>
    <row r="99" spans="1:30" ht="14.25">
      <c r="A99" s="104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2"/>
  <sheetViews>
    <sheetView zoomScale="75" zoomScaleNormal="75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E71" sqref="AE71"/>
    </sheetView>
  </sheetViews>
  <sheetFormatPr defaultColWidth="9.00390625" defaultRowHeight="13.5"/>
  <cols>
    <col min="1" max="2" width="10.625" style="0" customWidth="1"/>
    <col min="3" max="4" width="10.625" style="34" customWidth="1"/>
    <col min="5" max="5" width="15.00390625" style="0" customWidth="1"/>
    <col min="6" max="7" width="9.125" style="0" customWidth="1"/>
    <col min="8" max="8" width="10.00390625" style="57" bestFit="1" customWidth="1"/>
    <col min="9" max="31" width="10.00390625" style="57" customWidth="1"/>
    <col min="32" max="44" width="11.875" style="57" customWidth="1"/>
    <col min="45" max="46" width="10.00390625" style="57" customWidth="1"/>
    <col min="47" max="47" width="9.125" style="57" customWidth="1"/>
    <col min="48" max="48" width="9.125" style="0" customWidth="1"/>
    <col min="49" max="49" width="9.75390625" style="0" customWidth="1"/>
    <col min="51" max="51" width="10.25390625" style="0" customWidth="1"/>
    <col min="52" max="52" width="11.25390625" style="0" customWidth="1"/>
    <col min="53" max="53" width="9.25390625" style="0" customWidth="1"/>
    <col min="54" max="54" width="11.25390625" style="0" customWidth="1"/>
    <col min="55" max="55" width="11.25390625" style="0" bestFit="1" customWidth="1"/>
  </cols>
  <sheetData>
    <row r="1" spans="1:55" ht="13.5">
      <c r="A1" s="206" t="s">
        <v>405</v>
      </c>
      <c r="B1" s="207" t="s">
        <v>406</v>
      </c>
      <c r="C1" s="208" t="s">
        <v>407</v>
      </c>
      <c r="D1" s="208">
        <v>2006</v>
      </c>
      <c r="E1" s="208" t="s">
        <v>408</v>
      </c>
      <c r="F1" s="208" t="s">
        <v>253</v>
      </c>
      <c r="G1" s="208" t="s">
        <v>254</v>
      </c>
      <c r="H1" s="209">
        <v>38443</v>
      </c>
      <c r="I1" s="209">
        <v>38816</v>
      </c>
      <c r="J1" s="209">
        <v>38822</v>
      </c>
      <c r="K1" s="209">
        <v>38829</v>
      </c>
      <c r="L1" s="209">
        <v>38830</v>
      </c>
      <c r="M1" s="209">
        <v>38840</v>
      </c>
      <c r="N1" s="209">
        <v>38850</v>
      </c>
      <c r="O1" s="209">
        <v>38857</v>
      </c>
      <c r="P1" s="209">
        <v>38858</v>
      </c>
      <c r="Q1" s="209">
        <v>38864</v>
      </c>
      <c r="R1" s="209">
        <v>38871</v>
      </c>
      <c r="S1" s="209">
        <v>38879</v>
      </c>
      <c r="T1" s="210">
        <v>38885</v>
      </c>
      <c r="U1" s="210">
        <v>38886</v>
      </c>
      <c r="V1" s="210">
        <v>38893</v>
      </c>
      <c r="W1" s="210">
        <v>38899</v>
      </c>
      <c r="X1" s="210">
        <v>38900</v>
      </c>
      <c r="Y1" s="210">
        <v>38906</v>
      </c>
      <c r="Z1" s="210">
        <v>38913</v>
      </c>
      <c r="AA1" s="210">
        <v>38914</v>
      </c>
      <c r="AB1" s="210">
        <v>38920</v>
      </c>
      <c r="AC1" s="210">
        <v>38921</v>
      </c>
      <c r="AD1" s="210">
        <v>38927</v>
      </c>
      <c r="AE1" s="234">
        <v>39313</v>
      </c>
      <c r="AF1" s="234">
        <v>39032</v>
      </c>
      <c r="AG1" s="234">
        <v>39039</v>
      </c>
      <c r="AH1" s="234">
        <v>39095</v>
      </c>
      <c r="AI1" s="234">
        <v>39102</v>
      </c>
      <c r="AJ1" s="234">
        <v>39109</v>
      </c>
      <c r="AK1" s="234">
        <v>39110</v>
      </c>
      <c r="AL1" s="234">
        <v>39116</v>
      </c>
      <c r="AM1" s="234">
        <v>39123</v>
      </c>
      <c r="AN1" s="234">
        <v>39130</v>
      </c>
      <c r="AO1" s="234">
        <v>39137</v>
      </c>
      <c r="AP1" s="234">
        <v>39158</v>
      </c>
      <c r="AQ1" s="234">
        <v>39158</v>
      </c>
      <c r="AR1" s="234">
        <v>39172</v>
      </c>
      <c r="AS1" s="234"/>
      <c r="AT1" s="170"/>
      <c r="AU1" s="170"/>
      <c r="AV1" s="171"/>
      <c r="AW1" s="16" t="s">
        <v>69</v>
      </c>
      <c r="AX1" s="16" t="s">
        <v>70</v>
      </c>
      <c r="AY1" s="18" t="s">
        <v>62</v>
      </c>
      <c r="AZ1" s="18" t="s">
        <v>63</v>
      </c>
      <c r="BA1" s="20" t="s">
        <v>64</v>
      </c>
      <c r="BB1" s="20" t="s">
        <v>65</v>
      </c>
      <c r="BC1" t="s">
        <v>399</v>
      </c>
    </row>
    <row r="2" spans="1:55" ht="13.5">
      <c r="A2" s="211">
        <v>16</v>
      </c>
      <c r="B2" s="212" t="s">
        <v>411</v>
      </c>
      <c r="C2" s="213">
        <v>16</v>
      </c>
      <c r="D2" s="213">
        <v>16</v>
      </c>
      <c r="E2" s="214" t="s">
        <v>415</v>
      </c>
      <c r="F2" s="215" t="s">
        <v>375</v>
      </c>
      <c r="G2" s="215"/>
      <c r="H2" s="216" t="s">
        <v>410</v>
      </c>
      <c r="I2" s="216" t="s">
        <v>252</v>
      </c>
      <c r="J2" s="216" t="s">
        <v>204</v>
      </c>
      <c r="K2" s="216" t="s">
        <v>204</v>
      </c>
      <c r="L2" s="216" t="s">
        <v>252</v>
      </c>
      <c r="M2" s="217" t="s">
        <v>210</v>
      </c>
      <c r="N2" s="216" t="s">
        <v>204</v>
      </c>
      <c r="O2" s="216" t="s">
        <v>204</v>
      </c>
      <c r="P2" s="217" t="s">
        <v>210</v>
      </c>
      <c r="Q2" s="216" t="s">
        <v>204</v>
      </c>
      <c r="R2" s="216" t="s">
        <v>204</v>
      </c>
      <c r="S2" s="217" t="s">
        <v>210</v>
      </c>
      <c r="T2" s="217" t="s">
        <v>210</v>
      </c>
      <c r="U2" s="216" t="s">
        <v>252</v>
      </c>
      <c r="V2" s="217" t="s">
        <v>210</v>
      </c>
      <c r="W2" s="216" t="s">
        <v>204</v>
      </c>
      <c r="X2" s="216" t="s">
        <v>252</v>
      </c>
      <c r="Y2" s="217" t="s">
        <v>210</v>
      </c>
      <c r="Z2" s="217" t="s">
        <v>210</v>
      </c>
      <c r="AA2" s="216" t="s">
        <v>252</v>
      </c>
      <c r="AB2" s="217" t="s">
        <v>210</v>
      </c>
      <c r="AC2" s="216" t="s">
        <v>252</v>
      </c>
      <c r="AD2" s="217" t="s">
        <v>210</v>
      </c>
      <c r="AE2" s="216" t="s">
        <v>204</v>
      </c>
      <c r="AF2" s="217" t="s">
        <v>210</v>
      </c>
      <c r="AG2" s="217" t="s">
        <v>210</v>
      </c>
      <c r="AH2" s="216" t="s">
        <v>204</v>
      </c>
      <c r="AI2" s="216" t="s">
        <v>204</v>
      </c>
      <c r="AJ2" s="216" t="s">
        <v>204</v>
      </c>
      <c r="AK2" s="216" t="s">
        <v>252</v>
      </c>
      <c r="AL2" s="216" t="s">
        <v>204</v>
      </c>
      <c r="AM2" s="216" t="s">
        <v>204</v>
      </c>
      <c r="AN2" s="216" t="s">
        <v>204</v>
      </c>
      <c r="AO2" s="216" t="s">
        <v>204</v>
      </c>
      <c r="AP2" s="216" t="s">
        <v>204</v>
      </c>
      <c r="AQ2" s="216" t="s">
        <v>252</v>
      </c>
      <c r="AR2" s="216" t="s">
        <v>204</v>
      </c>
      <c r="AS2" s="236"/>
      <c r="AT2" s="7"/>
      <c r="AU2" s="8"/>
      <c r="AV2" s="3"/>
      <c r="AW2" s="16">
        <f>AY2+BA2</f>
        <v>26</v>
      </c>
      <c r="AX2" s="205">
        <f aca="true" t="shared" si="0" ref="AX2:AX16">AW2/COUNTA(H2:AV2)</f>
        <v>0.7027027027027027</v>
      </c>
      <c r="AY2" s="18">
        <f aca="true" t="shared" si="1" ref="AY2:AY16">COUNTIF(H2:AV2,"○")</f>
        <v>18</v>
      </c>
      <c r="AZ2" s="19">
        <f aca="true" t="shared" si="2" ref="AZ2:AZ49">AY2/COUNTIF($H$80:$AV$80,"練習")</f>
        <v>0.6923076923076923</v>
      </c>
      <c r="BA2" s="20">
        <f aca="true" t="shared" si="3" ref="BA2:BA9">COUNTIF(H2:AV2,"◎")</f>
        <v>8</v>
      </c>
      <c r="BB2" s="21">
        <f aca="true" t="shared" si="4" ref="BB2:BB21">BA2/(COUNTIF($H$80:$AV$80,"試合")+COUNTIF($H$80:$AV$80,"大会"))</f>
        <v>0.7272727272727273</v>
      </c>
      <c r="BC2">
        <f aca="true" t="shared" si="5" ref="BC2:BC33">RANK(AX2,$AX$2:$AX$77,0)</f>
        <v>6</v>
      </c>
    </row>
    <row r="3" spans="1:55" ht="13.5">
      <c r="A3" s="218">
        <v>70</v>
      </c>
      <c r="B3" s="219"/>
      <c r="C3" s="213">
        <v>6</v>
      </c>
      <c r="D3" s="213">
        <v>6</v>
      </c>
      <c r="E3" s="214" t="s">
        <v>414</v>
      </c>
      <c r="F3" s="215" t="s">
        <v>375</v>
      </c>
      <c r="G3" s="215"/>
      <c r="H3" s="216" t="s">
        <v>410</v>
      </c>
      <c r="I3" s="216" t="s">
        <v>252</v>
      </c>
      <c r="J3" s="216" t="s">
        <v>204</v>
      </c>
      <c r="K3" s="216" t="s">
        <v>204</v>
      </c>
      <c r="L3" s="216" t="s">
        <v>252</v>
      </c>
      <c r="M3" s="217" t="s">
        <v>210</v>
      </c>
      <c r="N3" s="216" t="s">
        <v>204</v>
      </c>
      <c r="O3" s="216" t="s">
        <v>204</v>
      </c>
      <c r="P3" s="217" t="s">
        <v>210</v>
      </c>
      <c r="Q3" s="216" t="s">
        <v>204</v>
      </c>
      <c r="R3" s="216" t="s">
        <v>204</v>
      </c>
      <c r="S3" s="216" t="s">
        <v>252</v>
      </c>
      <c r="T3" s="216" t="s">
        <v>204</v>
      </c>
      <c r="U3" s="216" t="s">
        <v>252</v>
      </c>
      <c r="V3" s="216" t="s">
        <v>204</v>
      </c>
      <c r="W3" s="217" t="s">
        <v>210</v>
      </c>
      <c r="X3" s="216" t="s">
        <v>252</v>
      </c>
      <c r="Y3" s="216" t="s">
        <v>204</v>
      </c>
      <c r="Z3" s="216" t="s">
        <v>204</v>
      </c>
      <c r="AA3" s="216" t="s">
        <v>252</v>
      </c>
      <c r="AB3" s="216" t="s">
        <v>204</v>
      </c>
      <c r="AC3" s="216" t="s">
        <v>252</v>
      </c>
      <c r="AD3" s="216" t="s">
        <v>204</v>
      </c>
      <c r="AE3" s="216" t="s">
        <v>204</v>
      </c>
      <c r="AF3" s="216" t="s">
        <v>252</v>
      </c>
      <c r="AG3" s="216" t="s">
        <v>252</v>
      </c>
      <c r="AH3" s="216" t="s">
        <v>204</v>
      </c>
      <c r="AI3" s="217" t="s">
        <v>210</v>
      </c>
      <c r="AJ3" s="216" t="s">
        <v>204</v>
      </c>
      <c r="AK3" s="216" t="s">
        <v>252</v>
      </c>
      <c r="AL3" s="216" t="s">
        <v>204</v>
      </c>
      <c r="AM3" s="216" t="s">
        <v>204</v>
      </c>
      <c r="AN3" s="216" t="s">
        <v>204</v>
      </c>
      <c r="AO3" s="216" t="s">
        <v>204</v>
      </c>
      <c r="AP3" s="217" t="s">
        <v>210</v>
      </c>
      <c r="AQ3" s="217" t="s">
        <v>210</v>
      </c>
      <c r="AR3" s="217" t="s">
        <v>210</v>
      </c>
      <c r="AS3" s="235"/>
      <c r="AT3" s="7"/>
      <c r="AU3" s="7"/>
      <c r="AV3" s="3"/>
      <c r="AW3" s="16">
        <f aca="true" t="shared" si="6" ref="AW3:AW48">AY3+BA3</f>
        <v>30</v>
      </c>
      <c r="AX3" s="205">
        <f t="shared" si="0"/>
        <v>0.8108108108108109</v>
      </c>
      <c r="AY3" s="18">
        <f t="shared" si="1"/>
        <v>20</v>
      </c>
      <c r="AZ3" s="19">
        <f t="shared" si="2"/>
        <v>0.7692307692307693</v>
      </c>
      <c r="BA3" s="20">
        <f t="shared" si="3"/>
        <v>10</v>
      </c>
      <c r="BB3" s="21">
        <f t="shared" si="4"/>
        <v>0.9090909090909091</v>
      </c>
      <c r="BC3">
        <f t="shared" si="5"/>
        <v>1</v>
      </c>
    </row>
    <row r="4" spans="1:55" ht="13.5">
      <c r="A4" s="218">
        <v>30</v>
      </c>
      <c r="B4" s="219">
        <v>30</v>
      </c>
      <c r="C4" s="213">
        <v>3</v>
      </c>
      <c r="D4" s="213">
        <v>8</v>
      </c>
      <c r="E4" s="214" t="s">
        <v>409</v>
      </c>
      <c r="F4" s="215" t="s">
        <v>375</v>
      </c>
      <c r="G4" s="215"/>
      <c r="H4" s="216" t="s">
        <v>410</v>
      </c>
      <c r="I4" s="216" t="s">
        <v>252</v>
      </c>
      <c r="J4" s="217" t="s">
        <v>210</v>
      </c>
      <c r="K4" s="216" t="s">
        <v>204</v>
      </c>
      <c r="L4" s="216" t="s">
        <v>252</v>
      </c>
      <c r="M4" s="216" t="s">
        <v>204</v>
      </c>
      <c r="N4" s="216" t="s">
        <v>204</v>
      </c>
      <c r="O4" s="216" t="s">
        <v>204</v>
      </c>
      <c r="P4" s="217" t="s">
        <v>210</v>
      </c>
      <c r="Q4" s="216" t="s">
        <v>204</v>
      </c>
      <c r="R4" s="216" t="s">
        <v>204</v>
      </c>
      <c r="S4" s="216" t="s">
        <v>252</v>
      </c>
      <c r="T4" s="217" t="s">
        <v>210</v>
      </c>
      <c r="U4" s="216" t="s">
        <v>252</v>
      </c>
      <c r="V4" s="216" t="s">
        <v>204</v>
      </c>
      <c r="W4" s="217" t="s">
        <v>210</v>
      </c>
      <c r="X4" s="216" t="s">
        <v>252</v>
      </c>
      <c r="Y4" s="216" t="s">
        <v>204</v>
      </c>
      <c r="Z4" s="216" t="s">
        <v>204</v>
      </c>
      <c r="AA4" s="216" t="s">
        <v>252</v>
      </c>
      <c r="AB4" s="216" t="s">
        <v>204</v>
      </c>
      <c r="AC4" s="216" t="s">
        <v>252</v>
      </c>
      <c r="AD4" s="216" t="s">
        <v>204</v>
      </c>
      <c r="AE4" s="216" t="s">
        <v>204</v>
      </c>
      <c r="AF4" s="216" t="s">
        <v>252</v>
      </c>
      <c r="AG4" s="217" t="s">
        <v>210</v>
      </c>
      <c r="AH4" s="216" t="s">
        <v>204</v>
      </c>
      <c r="AI4" s="217" t="s">
        <v>210</v>
      </c>
      <c r="AJ4" s="216" t="s">
        <v>204</v>
      </c>
      <c r="AK4" s="216" t="s">
        <v>252</v>
      </c>
      <c r="AL4" s="217" t="s">
        <v>210</v>
      </c>
      <c r="AM4" s="217" t="s">
        <v>210</v>
      </c>
      <c r="AN4" s="217" t="s">
        <v>210</v>
      </c>
      <c r="AO4" s="216" t="s">
        <v>204</v>
      </c>
      <c r="AP4" s="216" t="s">
        <v>204</v>
      </c>
      <c r="AQ4" s="216" t="s">
        <v>252</v>
      </c>
      <c r="AR4" s="217" t="s">
        <v>210</v>
      </c>
      <c r="AS4" s="235"/>
      <c r="AT4" s="7"/>
      <c r="AU4" s="7"/>
      <c r="AV4" s="3"/>
      <c r="AW4" s="16">
        <f t="shared" si="6"/>
        <v>27</v>
      </c>
      <c r="AX4" s="205">
        <f t="shared" si="0"/>
        <v>0.7297297297297297</v>
      </c>
      <c r="AY4" s="18">
        <f t="shared" si="1"/>
        <v>17</v>
      </c>
      <c r="AZ4" s="19">
        <f t="shared" si="2"/>
        <v>0.6538461538461539</v>
      </c>
      <c r="BA4" s="20">
        <f t="shared" si="3"/>
        <v>10</v>
      </c>
      <c r="BB4" s="21">
        <f t="shared" si="4"/>
        <v>0.9090909090909091</v>
      </c>
      <c r="BC4">
        <f t="shared" si="5"/>
        <v>4</v>
      </c>
    </row>
    <row r="5" spans="1:55" ht="13.5">
      <c r="A5" s="211" t="s">
        <v>411</v>
      </c>
      <c r="B5" s="212" t="s">
        <v>411</v>
      </c>
      <c r="C5" s="220">
        <v>23</v>
      </c>
      <c r="D5" s="220">
        <v>7</v>
      </c>
      <c r="E5" s="214" t="s">
        <v>439</v>
      </c>
      <c r="F5" s="221" t="s">
        <v>374</v>
      </c>
      <c r="G5" s="219"/>
      <c r="H5" s="217" t="s">
        <v>210</v>
      </c>
      <c r="I5" s="216" t="s">
        <v>252</v>
      </c>
      <c r="J5" s="216"/>
      <c r="K5" s="217" t="s">
        <v>210</v>
      </c>
      <c r="L5" s="216" t="s">
        <v>252</v>
      </c>
      <c r="M5" s="217" t="s">
        <v>210</v>
      </c>
      <c r="N5" s="216" t="s">
        <v>204</v>
      </c>
      <c r="O5" s="216"/>
      <c r="P5" s="217" t="s">
        <v>210</v>
      </c>
      <c r="Q5" s="217" t="s">
        <v>210</v>
      </c>
      <c r="R5" s="216" t="s">
        <v>204</v>
      </c>
      <c r="S5" s="217" t="s">
        <v>210</v>
      </c>
      <c r="T5" s="217" t="s">
        <v>210</v>
      </c>
      <c r="U5" s="217" t="s">
        <v>210</v>
      </c>
      <c r="V5" s="217" t="s">
        <v>210</v>
      </c>
      <c r="W5" s="216" t="s">
        <v>204</v>
      </c>
      <c r="X5" s="217" t="s">
        <v>210</v>
      </c>
      <c r="Y5" s="216" t="s">
        <v>204</v>
      </c>
      <c r="Z5" s="216" t="s">
        <v>204</v>
      </c>
      <c r="AA5" s="216" t="s">
        <v>252</v>
      </c>
      <c r="AB5" s="216" t="s">
        <v>204</v>
      </c>
      <c r="AC5" s="216" t="s">
        <v>252</v>
      </c>
      <c r="AD5" s="216" t="s">
        <v>204</v>
      </c>
      <c r="AE5" s="216" t="s">
        <v>204</v>
      </c>
      <c r="AF5" s="216" t="s">
        <v>252</v>
      </c>
      <c r="AG5" s="216" t="s">
        <v>252</v>
      </c>
      <c r="AH5" s="216" t="s">
        <v>204</v>
      </c>
      <c r="AI5" s="216" t="s">
        <v>204</v>
      </c>
      <c r="AJ5" s="216" t="s">
        <v>204</v>
      </c>
      <c r="AK5" s="216" t="s">
        <v>252</v>
      </c>
      <c r="AL5" s="216" t="s">
        <v>204</v>
      </c>
      <c r="AM5" s="217" t="s">
        <v>210</v>
      </c>
      <c r="AN5" s="217" t="s">
        <v>210</v>
      </c>
      <c r="AO5" s="217" t="s">
        <v>210</v>
      </c>
      <c r="AP5" s="216" t="s">
        <v>204</v>
      </c>
      <c r="AQ5" s="216" t="s">
        <v>252</v>
      </c>
      <c r="AR5" s="217" t="s">
        <v>210</v>
      </c>
      <c r="AS5" s="236"/>
      <c r="AT5" s="7"/>
      <c r="AU5" s="7"/>
      <c r="AV5" s="3"/>
      <c r="AW5" s="16">
        <f>AY5+BA5</f>
        <v>21</v>
      </c>
      <c r="AX5" s="205">
        <f t="shared" si="0"/>
        <v>0.6</v>
      </c>
      <c r="AY5" s="18">
        <f t="shared" si="1"/>
        <v>13</v>
      </c>
      <c r="AZ5" s="19">
        <f t="shared" si="2"/>
        <v>0.5</v>
      </c>
      <c r="BA5" s="20">
        <f t="shared" si="3"/>
        <v>8</v>
      </c>
      <c r="BB5" s="21">
        <f t="shared" si="4"/>
        <v>0.7272727272727273</v>
      </c>
      <c r="BC5">
        <f t="shared" si="5"/>
        <v>7</v>
      </c>
    </row>
    <row r="6" spans="1:55" ht="13.5">
      <c r="A6" s="211" t="s">
        <v>411</v>
      </c>
      <c r="B6" s="212" t="s">
        <v>411</v>
      </c>
      <c r="C6" s="212" t="s">
        <v>411</v>
      </c>
      <c r="D6" s="212">
        <v>21</v>
      </c>
      <c r="E6" s="214" t="s">
        <v>417</v>
      </c>
      <c r="F6" s="215" t="s">
        <v>375</v>
      </c>
      <c r="G6" s="214"/>
      <c r="H6" s="216" t="s">
        <v>410</v>
      </c>
      <c r="I6" s="216" t="s">
        <v>252</v>
      </c>
      <c r="J6" s="216"/>
      <c r="K6" s="216" t="s">
        <v>204</v>
      </c>
      <c r="L6" s="216" t="s">
        <v>252</v>
      </c>
      <c r="M6" s="216" t="s">
        <v>204</v>
      </c>
      <c r="N6" s="216" t="s">
        <v>204</v>
      </c>
      <c r="O6" s="216" t="s">
        <v>204</v>
      </c>
      <c r="P6" s="217" t="s">
        <v>210</v>
      </c>
      <c r="Q6" s="217" t="s">
        <v>210</v>
      </c>
      <c r="R6" s="217" t="s">
        <v>210</v>
      </c>
      <c r="S6" s="217" t="s">
        <v>210</v>
      </c>
      <c r="T6" s="217" t="s">
        <v>210</v>
      </c>
      <c r="U6" s="217" t="s">
        <v>210</v>
      </c>
      <c r="V6" s="216" t="s">
        <v>204</v>
      </c>
      <c r="W6" s="216" t="s">
        <v>204</v>
      </c>
      <c r="X6" s="216" t="s">
        <v>252</v>
      </c>
      <c r="Y6" s="216" t="s">
        <v>204</v>
      </c>
      <c r="Z6" s="216" t="s">
        <v>204</v>
      </c>
      <c r="AA6" s="216" t="s">
        <v>252</v>
      </c>
      <c r="AB6" s="216" t="s">
        <v>204</v>
      </c>
      <c r="AC6" s="216" t="s">
        <v>252</v>
      </c>
      <c r="AD6" s="216" t="s">
        <v>204</v>
      </c>
      <c r="AE6" s="216" t="s">
        <v>204</v>
      </c>
      <c r="AF6" s="216" t="s">
        <v>252</v>
      </c>
      <c r="AG6" s="216" t="s">
        <v>252</v>
      </c>
      <c r="AH6" s="216" t="s">
        <v>204</v>
      </c>
      <c r="AI6" s="216" t="s">
        <v>204</v>
      </c>
      <c r="AJ6" s="217" t="s">
        <v>210</v>
      </c>
      <c r="AK6" s="217" t="s">
        <v>210</v>
      </c>
      <c r="AL6" s="216" t="s">
        <v>204</v>
      </c>
      <c r="AM6" s="216" t="s">
        <v>204</v>
      </c>
      <c r="AN6" s="216" t="s">
        <v>204</v>
      </c>
      <c r="AO6" s="216" t="s">
        <v>204</v>
      </c>
      <c r="AP6" s="217" t="s">
        <v>210</v>
      </c>
      <c r="AQ6" s="216" t="s">
        <v>252</v>
      </c>
      <c r="AR6" s="217" t="s">
        <v>210</v>
      </c>
      <c r="AS6" s="235"/>
      <c r="AT6" s="7"/>
      <c r="AU6" s="7"/>
      <c r="AV6" s="3"/>
      <c r="AW6" s="16">
        <f t="shared" si="6"/>
        <v>26</v>
      </c>
      <c r="AX6" s="205">
        <f t="shared" si="0"/>
        <v>0.7222222222222222</v>
      </c>
      <c r="AY6" s="18">
        <f t="shared" si="1"/>
        <v>18</v>
      </c>
      <c r="AZ6" s="19">
        <f t="shared" si="2"/>
        <v>0.6923076923076923</v>
      </c>
      <c r="BA6" s="20">
        <f t="shared" si="3"/>
        <v>8</v>
      </c>
      <c r="BB6" s="21">
        <f t="shared" si="4"/>
        <v>0.7272727272727273</v>
      </c>
      <c r="BC6">
        <f t="shared" si="5"/>
        <v>5</v>
      </c>
    </row>
    <row r="7" spans="1:55" s="13" customFormat="1" ht="13.5">
      <c r="A7" s="222" t="s">
        <v>411</v>
      </c>
      <c r="B7" s="214" t="s">
        <v>411</v>
      </c>
      <c r="C7" s="220">
        <v>5</v>
      </c>
      <c r="D7" s="220">
        <v>5</v>
      </c>
      <c r="E7" s="214" t="s">
        <v>413</v>
      </c>
      <c r="F7" s="221" t="s">
        <v>374</v>
      </c>
      <c r="G7" s="214"/>
      <c r="H7" s="216" t="s">
        <v>410</v>
      </c>
      <c r="I7" s="216" t="s">
        <v>252</v>
      </c>
      <c r="J7" s="216"/>
      <c r="K7" s="217" t="s">
        <v>210</v>
      </c>
      <c r="L7" s="217" t="s">
        <v>210</v>
      </c>
      <c r="M7" s="217" t="s">
        <v>210</v>
      </c>
      <c r="N7" s="216" t="s">
        <v>204</v>
      </c>
      <c r="O7" s="216" t="s">
        <v>204</v>
      </c>
      <c r="P7" s="217" t="s">
        <v>210</v>
      </c>
      <c r="Q7" s="217" t="s">
        <v>210</v>
      </c>
      <c r="R7" s="217" t="s">
        <v>210</v>
      </c>
      <c r="S7" s="216" t="s">
        <v>252</v>
      </c>
      <c r="T7" s="217" t="s">
        <v>210</v>
      </c>
      <c r="U7" s="216" t="s">
        <v>252</v>
      </c>
      <c r="V7" s="216" t="s">
        <v>204</v>
      </c>
      <c r="W7" s="217" t="s">
        <v>210</v>
      </c>
      <c r="X7" s="216" t="s">
        <v>252</v>
      </c>
      <c r="Y7" s="216" t="s">
        <v>204</v>
      </c>
      <c r="Z7" s="216" t="s">
        <v>204</v>
      </c>
      <c r="AA7" s="216" t="s">
        <v>252</v>
      </c>
      <c r="AB7" s="216" t="s">
        <v>204</v>
      </c>
      <c r="AC7" s="216" t="s">
        <v>252</v>
      </c>
      <c r="AD7" s="216" t="s">
        <v>204</v>
      </c>
      <c r="AE7" s="216" t="s">
        <v>204</v>
      </c>
      <c r="AF7" s="216" t="s">
        <v>252</v>
      </c>
      <c r="AG7" s="216" t="s">
        <v>252</v>
      </c>
      <c r="AH7" s="216" t="s">
        <v>204</v>
      </c>
      <c r="AI7" s="216" t="s">
        <v>204</v>
      </c>
      <c r="AJ7" s="216" t="s">
        <v>204</v>
      </c>
      <c r="AK7" s="216" t="s">
        <v>252</v>
      </c>
      <c r="AL7" s="216" t="s">
        <v>204</v>
      </c>
      <c r="AM7" s="216" t="s">
        <v>204</v>
      </c>
      <c r="AN7" s="217" t="s">
        <v>210</v>
      </c>
      <c r="AO7" s="216" t="s">
        <v>204</v>
      </c>
      <c r="AP7" s="216" t="s">
        <v>204</v>
      </c>
      <c r="AQ7" s="216" t="s">
        <v>252</v>
      </c>
      <c r="AR7" s="216" t="s">
        <v>204</v>
      </c>
      <c r="AS7" s="235"/>
      <c r="AT7" s="7"/>
      <c r="AU7" s="7"/>
      <c r="AV7" s="6"/>
      <c r="AW7" s="16">
        <f t="shared" si="6"/>
        <v>27</v>
      </c>
      <c r="AX7" s="205">
        <f t="shared" si="0"/>
        <v>0.75</v>
      </c>
      <c r="AY7" s="18">
        <f t="shared" si="1"/>
        <v>17</v>
      </c>
      <c r="AZ7" s="19">
        <f t="shared" si="2"/>
        <v>0.6538461538461539</v>
      </c>
      <c r="BA7" s="20">
        <f t="shared" si="3"/>
        <v>10</v>
      </c>
      <c r="BB7" s="21">
        <f t="shared" si="4"/>
        <v>0.9090909090909091</v>
      </c>
      <c r="BC7">
        <f t="shared" si="5"/>
        <v>3</v>
      </c>
    </row>
    <row r="8" spans="1:55" ht="13.5">
      <c r="A8" s="211">
        <v>22</v>
      </c>
      <c r="B8" s="212" t="s">
        <v>411</v>
      </c>
      <c r="C8" s="213">
        <v>22</v>
      </c>
      <c r="D8" s="213">
        <v>2</v>
      </c>
      <c r="E8" s="214" t="s">
        <v>426</v>
      </c>
      <c r="F8" s="221" t="s">
        <v>374</v>
      </c>
      <c r="G8" s="215"/>
      <c r="H8" s="216" t="s">
        <v>410</v>
      </c>
      <c r="I8" s="216" t="s">
        <v>252</v>
      </c>
      <c r="J8" s="216"/>
      <c r="K8" s="216" t="s">
        <v>204</v>
      </c>
      <c r="L8" s="217" t="s">
        <v>210</v>
      </c>
      <c r="M8" s="216" t="s">
        <v>204</v>
      </c>
      <c r="N8" s="216" t="s">
        <v>204</v>
      </c>
      <c r="O8" s="216" t="s">
        <v>204</v>
      </c>
      <c r="P8" s="216" t="s">
        <v>204</v>
      </c>
      <c r="Q8" s="217" t="s">
        <v>210</v>
      </c>
      <c r="R8" s="216" t="s">
        <v>204</v>
      </c>
      <c r="S8" s="216" t="s">
        <v>252</v>
      </c>
      <c r="T8" s="217" t="s">
        <v>210</v>
      </c>
      <c r="U8" s="216" t="s">
        <v>252</v>
      </c>
      <c r="V8" s="217" t="s">
        <v>210</v>
      </c>
      <c r="W8" s="216" t="s">
        <v>204</v>
      </c>
      <c r="X8" s="216" t="s">
        <v>252</v>
      </c>
      <c r="Y8" s="216" t="s">
        <v>204</v>
      </c>
      <c r="Z8" s="216" t="s">
        <v>204</v>
      </c>
      <c r="AA8" s="216" t="s">
        <v>252</v>
      </c>
      <c r="AB8" s="216" t="s">
        <v>204</v>
      </c>
      <c r="AC8" s="216" t="s">
        <v>252</v>
      </c>
      <c r="AD8" s="216" t="s">
        <v>204</v>
      </c>
      <c r="AE8" s="216" t="s">
        <v>204</v>
      </c>
      <c r="AF8" s="216" t="s">
        <v>252</v>
      </c>
      <c r="AG8" s="216" t="s">
        <v>252</v>
      </c>
      <c r="AH8" s="217" t="s">
        <v>210</v>
      </c>
      <c r="AI8" s="216" t="s">
        <v>204</v>
      </c>
      <c r="AJ8" s="217" t="s">
        <v>210</v>
      </c>
      <c r="AK8" s="216" t="s">
        <v>252</v>
      </c>
      <c r="AL8" s="216" t="s">
        <v>204</v>
      </c>
      <c r="AM8" s="216" t="s">
        <v>204</v>
      </c>
      <c r="AN8" s="217" t="s">
        <v>210</v>
      </c>
      <c r="AO8" s="216" t="s">
        <v>204</v>
      </c>
      <c r="AP8" s="216" t="s">
        <v>204</v>
      </c>
      <c r="AQ8" s="216" t="s">
        <v>252</v>
      </c>
      <c r="AR8" s="216" t="s">
        <v>204</v>
      </c>
      <c r="AS8" s="236"/>
      <c r="AT8" s="7"/>
      <c r="AU8" s="7"/>
      <c r="AV8" s="3"/>
      <c r="AW8" s="16">
        <f t="shared" si="6"/>
        <v>29</v>
      </c>
      <c r="AX8" s="205">
        <f t="shared" si="0"/>
        <v>0.8055555555555556</v>
      </c>
      <c r="AY8" s="18">
        <f t="shared" si="1"/>
        <v>19</v>
      </c>
      <c r="AZ8" s="19">
        <f t="shared" si="2"/>
        <v>0.7307692307692307</v>
      </c>
      <c r="BA8" s="20">
        <f t="shared" si="3"/>
        <v>10</v>
      </c>
      <c r="BB8" s="21">
        <f t="shared" si="4"/>
        <v>0.9090909090909091</v>
      </c>
      <c r="BC8">
        <f t="shared" si="5"/>
        <v>2</v>
      </c>
    </row>
    <row r="9" spans="1:55" ht="13.5">
      <c r="A9" s="211"/>
      <c r="B9" s="212"/>
      <c r="C9" s="213"/>
      <c r="D9" s="213">
        <v>20</v>
      </c>
      <c r="E9" s="214" t="s">
        <v>457</v>
      </c>
      <c r="F9" s="215" t="s">
        <v>375</v>
      </c>
      <c r="G9" s="215"/>
      <c r="H9" s="216" t="s">
        <v>410</v>
      </c>
      <c r="I9" s="216" t="s">
        <v>252</v>
      </c>
      <c r="J9" s="216"/>
      <c r="K9" s="216" t="s">
        <v>204</v>
      </c>
      <c r="L9" s="216" t="s">
        <v>252</v>
      </c>
      <c r="M9" s="216" t="s">
        <v>204</v>
      </c>
      <c r="N9" s="216" t="s">
        <v>204</v>
      </c>
      <c r="O9" s="216" t="s">
        <v>204</v>
      </c>
      <c r="P9" s="217" t="s">
        <v>210</v>
      </c>
      <c r="Q9" s="217" t="s">
        <v>210</v>
      </c>
      <c r="R9" s="217" t="s">
        <v>210</v>
      </c>
      <c r="S9" s="216" t="s">
        <v>252</v>
      </c>
      <c r="T9" s="217" t="s">
        <v>210</v>
      </c>
      <c r="U9" s="217" t="s">
        <v>210</v>
      </c>
      <c r="V9" s="216" t="s">
        <v>204</v>
      </c>
      <c r="W9" s="216" t="s">
        <v>204</v>
      </c>
      <c r="X9" s="217" t="s">
        <v>210</v>
      </c>
      <c r="Y9" s="217" t="s">
        <v>210</v>
      </c>
      <c r="Z9" s="217" t="s">
        <v>210</v>
      </c>
      <c r="AA9" s="217" t="s">
        <v>210</v>
      </c>
      <c r="AB9" s="217" t="s">
        <v>210</v>
      </c>
      <c r="AC9" s="217" t="s">
        <v>210</v>
      </c>
      <c r="AD9" s="217" t="s">
        <v>210</v>
      </c>
      <c r="AE9" s="216" t="s">
        <v>204</v>
      </c>
      <c r="AF9" s="216" t="s">
        <v>252</v>
      </c>
      <c r="AG9" s="216" t="s">
        <v>252</v>
      </c>
      <c r="AH9" s="217" t="s">
        <v>210</v>
      </c>
      <c r="AI9" s="217" t="s">
        <v>210</v>
      </c>
      <c r="AJ9" s="217" t="s">
        <v>210</v>
      </c>
      <c r="AK9" s="217" t="s">
        <v>210</v>
      </c>
      <c r="AL9" s="216" t="s">
        <v>204</v>
      </c>
      <c r="AM9" s="216" t="s">
        <v>204</v>
      </c>
      <c r="AN9" s="217" t="s">
        <v>210</v>
      </c>
      <c r="AO9" s="217" t="s">
        <v>210</v>
      </c>
      <c r="AP9" s="216" t="s">
        <v>204</v>
      </c>
      <c r="AQ9" s="217" t="s">
        <v>210</v>
      </c>
      <c r="AR9" s="217" t="s">
        <v>210</v>
      </c>
      <c r="AS9" s="235"/>
      <c r="AT9" s="7"/>
      <c r="AU9" s="8"/>
      <c r="AV9" s="8"/>
      <c r="AW9" s="16">
        <f t="shared" si="6"/>
        <v>16</v>
      </c>
      <c r="AX9" s="205">
        <f t="shared" si="0"/>
        <v>0.4444444444444444</v>
      </c>
      <c r="AY9" s="18">
        <f t="shared" si="1"/>
        <v>11</v>
      </c>
      <c r="AZ9" s="19">
        <f t="shared" si="2"/>
        <v>0.4230769230769231</v>
      </c>
      <c r="BA9" s="20">
        <f t="shared" si="3"/>
        <v>5</v>
      </c>
      <c r="BB9" s="21">
        <f t="shared" si="4"/>
        <v>0.45454545454545453</v>
      </c>
      <c r="BC9">
        <f t="shared" si="5"/>
        <v>12</v>
      </c>
    </row>
    <row r="10" spans="1:55" ht="13.5">
      <c r="A10" s="211" t="s">
        <v>411</v>
      </c>
      <c r="B10" s="212" t="s">
        <v>411</v>
      </c>
      <c r="C10" s="220">
        <v>7</v>
      </c>
      <c r="D10" s="220">
        <v>10</v>
      </c>
      <c r="E10" s="214" t="s">
        <v>416</v>
      </c>
      <c r="F10" s="215" t="s">
        <v>375</v>
      </c>
      <c r="G10" s="214"/>
      <c r="H10" s="216" t="s">
        <v>410</v>
      </c>
      <c r="I10" s="216" t="s">
        <v>252</v>
      </c>
      <c r="J10" s="216"/>
      <c r="K10" s="217" t="s">
        <v>210</v>
      </c>
      <c r="L10" s="217" t="s">
        <v>210</v>
      </c>
      <c r="M10" s="216" t="s">
        <v>204</v>
      </c>
      <c r="N10" s="216" t="s">
        <v>204</v>
      </c>
      <c r="O10" s="216" t="s">
        <v>204</v>
      </c>
      <c r="P10" s="217" t="s">
        <v>210</v>
      </c>
      <c r="Q10" s="217" t="s">
        <v>210</v>
      </c>
      <c r="R10" s="217" t="s">
        <v>210</v>
      </c>
      <c r="S10" s="216" t="s">
        <v>252</v>
      </c>
      <c r="T10" s="217" t="s">
        <v>210</v>
      </c>
      <c r="U10" s="216" t="s">
        <v>252</v>
      </c>
      <c r="V10" s="217" t="s">
        <v>210</v>
      </c>
      <c r="W10" s="217" t="s">
        <v>210</v>
      </c>
      <c r="X10" s="216" t="s">
        <v>252</v>
      </c>
      <c r="Y10" s="216" t="s">
        <v>204</v>
      </c>
      <c r="Z10" s="216" t="s">
        <v>204</v>
      </c>
      <c r="AA10" s="216" t="s">
        <v>252</v>
      </c>
      <c r="AB10" s="216" t="s">
        <v>204</v>
      </c>
      <c r="AC10" s="216" t="s">
        <v>252</v>
      </c>
      <c r="AD10" s="216" t="s">
        <v>204</v>
      </c>
      <c r="AE10" s="217" t="s">
        <v>210</v>
      </c>
      <c r="AF10" s="216" t="s">
        <v>252</v>
      </c>
      <c r="AG10" s="216" t="s">
        <v>252</v>
      </c>
      <c r="AH10" s="217" t="s">
        <v>210</v>
      </c>
      <c r="AI10" s="217" t="s">
        <v>210</v>
      </c>
      <c r="AJ10" s="216" t="s">
        <v>204</v>
      </c>
      <c r="AK10" s="217" t="s">
        <v>210</v>
      </c>
      <c r="AL10" s="216" t="s">
        <v>204</v>
      </c>
      <c r="AM10" s="217" t="s">
        <v>210</v>
      </c>
      <c r="AN10" s="217" t="s">
        <v>210</v>
      </c>
      <c r="AO10" s="217" t="s">
        <v>210</v>
      </c>
      <c r="AP10" s="216" t="s">
        <v>204</v>
      </c>
      <c r="AQ10" s="216" t="s">
        <v>252</v>
      </c>
      <c r="AR10" s="217" t="s">
        <v>210</v>
      </c>
      <c r="AS10" s="236"/>
      <c r="AT10" s="7"/>
      <c r="AU10" s="7"/>
      <c r="AV10" s="3"/>
      <c r="AW10" s="16">
        <f t="shared" si="6"/>
        <v>20</v>
      </c>
      <c r="AX10" s="205">
        <f t="shared" si="0"/>
        <v>0.5555555555555556</v>
      </c>
      <c r="AY10" s="18">
        <f t="shared" si="1"/>
        <v>11</v>
      </c>
      <c r="AZ10" s="19">
        <f t="shared" si="2"/>
        <v>0.4230769230769231</v>
      </c>
      <c r="BA10" s="20">
        <f aca="true" t="shared" si="7" ref="BA10:BA16">COUNTIF(H10:AV10,"◎")</f>
        <v>9</v>
      </c>
      <c r="BB10" s="21">
        <f t="shared" si="4"/>
        <v>0.8181818181818182</v>
      </c>
      <c r="BC10">
        <f t="shared" si="5"/>
        <v>10</v>
      </c>
    </row>
    <row r="11" spans="1:55" ht="13.5">
      <c r="A11" s="218">
        <v>28</v>
      </c>
      <c r="B11" s="219">
        <v>28</v>
      </c>
      <c r="C11" s="213">
        <v>10</v>
      </c>
      <c r="D11" s="213">
        <v>9</v>
      </c>
      <c r="E11" s="214" t="s">
        <v>425</v>
      </c>
      <c r="F11" s="215" t="s">
        <v>375</v>
      </c>
      <c r="G11" s="215"/>
      <c r="H11" s="217" t="s">
        <v>210</v>
      </c>
      <c r="I11" s="216" t="s">
        <v>252</v>
      </c>
      <c r="J11" s="216"/>
      <c r="K11" s="217" t="s">
        <v>210</v>
      </c>
      <c r="L11" s="216" t="s">
        <v>252</v>
      </c>
      <c r="M11" s="216" t="s">
        <v>204</v>
      </c>
      <c r="N11" s="216"/>
      <c r="O11" s="216"/>
      <c r="P11" s="217" t="s">
        <v>210</v>
      </c>
      <c r="Q11" s="217" t="s">
        <v>210</v>
      </c>
      <c r="R11" s="217" t="s">
        <v>210</v>
      </c>
      <c r="S11" s="216" t="s">
        <v>252</v>
      </c>
      <c r="T11" s="216" t="s">
        <v>204</v>
      </c>
      <c r="U11" s="216" t="s">
        <v>252</v>
      </c>
      <c r="V11" s="217" t="s">
        <v>210</v>
      </c>
      <c r="W11" s="216" t="s">
        <v>204</v>
      </c>
      <c r="X11" s="216" t="s">
        <v>252</v>
      </c>
      <c r="Y11" s="217" t="s">
        <v>210</v>
      </c>
      <c r="Z11" s="216" t="s">
        <v>204</v>
      </c>
      <c r="AA11" s="216" t="s">
        <v>252</v>
      </c>
      <c r="AB11" s="217" t="s">
        <v>210</v>
      </c>
      <c r="AC11" s="217" t="s">
        <v>210</v>
      </c>
      <c r="AD11" s="216" t="s">
        <v>204</v>
      </c>
      <c r="AE11" s="217" t="s">
        <v>210</v>
      </c>
      <c r="AF11" s="216" t="s">
        <v>252</v>
      </c>
      <c r="AG11" s="217" t="s">
        <v>210</v>
      </c>
      <c r="AH11" s="216" t="s">
        <v>204</v>
      </c>
      <c r="AI11" s="217" t="s">
        <v>210</v>
      </c>
      <c r="AJ11" s="217" t="s">
        <v>210</v>
      </c>
      <c r="AK11" s="216" t="s">
        <v>252</v>
      </c>
      <c r="AL11" s="216" t="s">
        <v>204</v>
      </c>
      <c r="AM11" s="217" t="s">
        <v>210</v>
      </c>
      <c r="AN11" s="216" t="s">
        <v>204</v>
      </c>
      <c r="AO11" s="216" t="s">
        <v>204</v>
      </c>
      <c r="AP11" s="216" t="s">
        <v>204</v>
      </c>
      <c r="AQ11" s="216" t="s">
        <v>252</v>
      </c>
      <c r="AR11" s="217" t="s">
        <v>210</v>
      </c>
      <c r="AS11" s="236"/>
      <c r="AT11" s="7"/>
      <c r="AU11" s="7"/>
      <c r="AV11" s="3"/>
      <c r="AW11" s="16">
        <f t="shared" si="6"/>
        <v>19</v>
      </c>
      <c r="AX11" s="205">
        <f t="shared" si="0"/>
        <v>0.5588235294117647</v>
      </c>
      <c r="AY11" s="18">
        <f t="shared" si="1"/>
        <v>10</v>
      </c>
      <c r="AZ11" s="19">
        <f t="shared" si="2"/>
        <v>0.38461538461538464</v>
      </c>
      <c r="BA11" s="20">
        <f t="shared" si="7"/>
        <v>9</v>
      </c>
      <c r="BB11" s="21">
        <f t="shared" si="4"/>
        <v>0.8181818181818182</v>
      </c>
      <c r="BC11">
        <f t="shared" si="5"/>
        <v>9</v>
      </c>
    </row>
    <row r="12" spans="1:55" ht="13.5">
      <c r="A12" s="211">
        <v>18</v>
      </c>
      <c r="B12" s="212">
        <v>18</v>
      </c>
      <c r="C12" s="213">
        <v>18</v>
      </c>
      <c r="D12" s="213">
        <v>18</v>
      </c>
      <c r="E12" s="214" t="s">
        <v>435</v>
      </c>
      <c r="F12" s="215" t="s">
        <v>375</v>
      </c>
      <c r="G12" s="215"/>
      <c r="H12" s="217" t="s">
        <v>210</v>
      </c>
      <c r="I12" s="216" t="s">
        <v>252</v>
      </c>
      <c r="J12" s="216"/>
      <c r="K12" s="217" t="s">
        <v>210</v>
      </c>
      <c r="L12" s="217" t="s">
        <v>210</v>
      </c>
      <c r="M12" s="217" t="s">
        <v>210</v>
      </c>
      <c r="N12" s="217"/>
      <c r="O12" s="217"/>
      <c r="P12" s="217" t="s">
        <v>210</v>
      </c>
      <c r="Q12" s="217" t="s">
        <v>210</v>
      </c>
      <c r="R12" s="217" t="s">
        <v>210</v>
      </c>
      <c r="S12" s="216" t="s">
        <v>252</v>
      </c>
      <c r="T12" s="216" t="s">
        <v>204</v>
      </c>
      <c r="U12" s="216" t="s">
        <v>252</v>
      </c>
      <c r="V12" s="216" t="s">
        <v>204</v>
      </c>
      <c r="W12" s="217" t="s">
        <v>210</v>
      </c>
      <c r="X12" s="217" t="s">
        <v>210</v>
      </c>
      <c r="Y12" s="217" t="s">
        <v>210</v>
      </c>
      <c r="Z12" s="217" t="s">
        <v>210</v>
      </c>
      <c r="AA12" s="217" t="s">
        <v>210</v>
      </c>
      <c r="AB12" s="217" t="s">
        <v>210</v>
      </c>
      <c r="AC12" s="217" t="s">
        <v>210</v>
      </c>
      <c r="AD12" s="217" t="s">
        <v>210</v>
      </c>
      <c r="AE12" s="217" t="s">
        <v>210</v>
      </c>
      <c r="AF12" s="216" t="s">
        <v>252</v>
      </c>
      <c r="AG12" s="216" t="s">
        <v>252</v>
      </c>
      <c r="AH12" s="217" t="s">
        <v>210</v>
      </c>
      <c r="AI12" s="217" t="s">
        <v>210</v>
      </c>
      <c r="AJ12" s="217" t="s">
        <v>210</v>
      </c>
      <c r="AK12" s="217" t="s">
        <v>210</v>
      </c>
      <c r="AL12" s="217" t="s">
        <v>210</v>
      </c>
      <c r="AM12" s="217" t="s">
        <v>210</v>
      </c>
      <c r="AN12" s="217" t="s">
        <v>210</v>
      </c>
      <c r="AO12" s="217" t="s">
        <v>210</v>
      </c>
      <c r="AP12" s="217" t="s">
        <v>210</v>
      </c>
      <c r="AQ12" s="217" t="s">
        <v>210</v>
      </c>
      <c r="AR12" s="217" t="s">
        <v>210</v>
      </c>
      <c r="AS12" s="235"/>
      <c r="AT12" s="7"/>
      <c r="AU12" s="8"/>
      <c r="AV12" s="3"/>
      <c r="AW12" s="16">
        <f t="shared" si="6"/>
        <v>7</v>
      </c>
      <c r="AX12" s="205">
        <f t="shared" si="0"/>
        <v>0.20588235294117646</v>
      </c>
      <c r="AY12" s="18">
        <f t="shared" si="1"/>
        <v>2</v>
      </c>
      <c r="AZ12" s="19">
        <f t="shared" si="2"/>
        <v>0.07692307692307693</v>
      </c>
      <c r="BA12" s="20">
        <f t="shared" si="7"/>
        <v>5</v>
      </c>
      <c r="BB12" s="21">
        <f t="shared" si="4"/>
        <v>0.45454545454545453</v>
      </c>
      <c r="BC12">
        <f t="shared" si="5"/>
        <v>20</v>
      </c>
    </row>
    <row r="13" spans="1:55" ht="13.5">
      <c r="A13" s="211" t="s">
        <v>411</v>
      </c>
      <c r="B13" s="212" t="s">
        <v>411</v>
      </c>
      <c r="C13" s="220">
        <v>13</v>
      </c>
      <c r="D13" s="220">
        <v>11</v>
      </c>
      <c r="E13" s="214" t="s">
        <v>427</v>
      </c>
      <c r="F13" s="221" t="s">
        <v>374</v>
      </c>
      <c r="G13" s="219"/>
      <c r="H13" s="216" t="s">
        <v>410</v>
      </c>
      <c r="I13" s="216" t="s">
        <v>252</v>
      </c>
      <c r="J13" s="217" t="s">
        <v>210</v>
      </c>
      <c r="K13" s="216" t="s">
        <v>204</v>
      </c>
      <c r="L13" s="216" t="s">
        <v>252</v>
      </c>
      <c r="M13" s="216" t="s">
        <v>204</v>
      </c>
      <c r="N13" s="216" t="s">
        <v>204</v>
      </c>
      <c r="O13" s="216" t="s">
        <v>204</v>
      </c>
      <c r="P13" s="217" t="s">
        <v>210</v>
      </c>
      <c r="Q13" s="217" t="s">
        <v>210</v>
      </c>
      <c r="R13" s="217" t="s">
        <v>210</v>
      </c>
      <c r="S13" s="216" t="s">
        <v>252</v>
      </c>
      <c r="T13" s="217" t="s">
        <v>210</v>
      </c>
      <c r="U13" s="216" t="s">
        <v>252</v>
      </c>
      <c r="V13" s="217" t="s">
        <v>210</v>
      </c>
      <c r="W13" s="217" t="s">
        <v>210</v>
      </c>
      <c r="X13" s="217" t="s">
        <v>210</v>
      </c>
      <c r="Y13" s="217" t="s">
        <v>210</v>
      </c>
      <c r="Z13" s="217" t="s">
        <v>210</v>
      </c>
      <c r="AA13" s="217" t="s">
        <v>210</v>
      </c>
      <c r="AB13" s="217" t="s">
        <v>210</v>
      </c>
      <c r="AC13" s="217" t="s">
        <v>210</v>
      </c>
      <c r="AD13" s="217" t="s">
        <v>210</v>
      </c>
      <c r="AE13" s="217" t="s">
        <v>210</v>
      </c>
      <c r="AF13" s="216" t="s">
        <v>252</v>
      </c>
      <c r="AG13" s="216" t="s">
        <v>252</v>
      </c>
      <c r="AH13" s="216" t="s">
        <v>204</v>
      </c>
      <c r="AI13" s="217" t="s">
        <v>210</v>
      </c>
      <c r="AJ13" s="217" t="s">
        <v>210</v>
      </c>
      <c r="AK13" s="217" t="s">
        <v>210</v>
      </c>
      <c r="AL13" s="217" t="s">
        <v>210</v>
      </c>
      <c r="AM13" s="217" t="s">
        <v>210</v>
      </c>
      <c r="AN13" s="217" t="s">
        <v>210</v>
      </c>
      <c r="AO13" s="217" t="s">
        <v>210</v>
      </c>
      <c r="AP13" s="217" t="s">
        <v>210</v>
      </c>
      <c r="AQ13" s="217" t="s">
        <v>210</v>
      </c>
      <c r="AR13" s="217" t="s">
        <v>210</v>
      </c>
      <c r="AS13" s="236"/>
      <c r="AT13" s="7"/>
      <c r="AU13" s="7"/>
      <c r="AV13" s="3"/>
      <c r="AW13" s="16">
        <f t="shared" si="6"/>
        <v>12</v>
      </c>
      <c r="AX13" s="205">
        <f t="shared" si="0"/>
        <v>0.32432432432432434</v>
      </c>
      <c r="AY13" s="18">
        <f t="shared" si="1"/>
        <v>6</v>
      </c>
      <c r="AZ13" s="19">
        <f t="shared" si="2"/>
        <v>0.23076923076923078</v>
      </c>
      <c r="BA13" s="20">
        <f t="shared" si="7"/>
        <v>6</v>
      </c>
      <c r="BB13" s="21">
        <f t="shared" si="4"/>
        <v>0.5454545454545454</v>
      </c>
      <c r="BC13">
        <f t="shared" si="5"/>
        <v>16</v>
      </c>
    </row>
    <row r="14" spans="1:55" ht="13.5">
      <c r="A14" s="222" t="s">
        <v>411</v>
      </c>
      <c r="B14" s="214" t="s">
        <v>411</v>
      </c>
      <c r="C14" s="220">
        <v>2</v>
      </c>
      <c r="D14" s="220">
        <v>14</v>
      </c>
      <c r="E14" s="214" t="s">
        <v>428</v>
      </c>
      <c r="F14" s="221" t="s">
        <v>374</v>
      </c>
      <c r="G14" s="219"/>
      <c r="H14" s="216" t="s">
        <v>410</v>
      </c>
      <c r="I14" s="216" t="s">
        <v>252</v>
      </c>
      <c r="J14" s="216"/>
      <c r="K14" s="217" t="s">
        <v>210</v>
      </c>
      <c r="L14" s="216" t="s">
        <v>252</v>
      </c>
      <c r="M14" s="217" t="s">
        <v>210</v>
      </c>
      <c r="N14" s="216" t="s">
        <v>204</v>
      </c>
      <c r="O14" s="216" t="s">
        <v>204</v>
      </c>
      <c r="P14" s="217" t="s">
        <v>210</v>
      </c>
      <c r="Q14" s="217" t="s">
        <v>210</v>
      </c>
      <c r="R14" s="217" t="s">
        <v>210</v>
      </c>
      <c r="S14" s="216" t="s">
        <v>252</v>
      </c>
      <c r="T14" s="216" t="s">
        <v>204</v>
      </c>
      <c r="U14" s="216" t="s">
        <v>252</v>
      </c>
      <c r="V14" s="216" t="s">
        <v>204</v>
      </c>
      <c r="W14" s="217" t="s">
        <v>210</v>
      </c>
      <c r="X14" s="216" t="s">
        <v>252</v>
      </c>
      <c r="Y14" s="216" t="s">
        <v>204</v>
      </c>
      <c r="Z14" s="217" t="s">
        <v>210</v>
      </c>
      <c r="AA14" s="216" t="s">
        <v>252</v>
      </c>
      <c r="AB14" s="217" t="s">
        <v>210</v>
      </c>
      <c r="AC14" s="216" t="s">
        <v>252</v>
      </c>
      <c r="AD14" s="217" t="s">
        <v>210</v>
      </c>
      <c r="AE14" s="216" t="s">
        <v>204</v>
      </c>
      <c r="AF14" s="216" t="s">
        <v>252</v>
      </c>
      <c r="AG14" s="216" t="s">
        <v>252</v>
      </c>
      <c r="AH14" s="217" t="s">
        <v>210</v>
      </c>
      <c r="AI14" s="217" t="s">
        <v>210</v>
      </c>
      <c r="AJ14" s="217" t="s">
        <v>210</v>
      </c>
      <c r="AK14" s="217" t="s">
        <v>210</v>
      </c>
      <c r="AL14" s="216" t="s">
        <v>204</v>
      </c>
      <c r="AM14" s="217" t="s">
        <v>210</v>
      </c>
      <c r="AN14" s="217" t="s">
        <v>210</v>
      </c>
      <c r="AO14" s="216" t="s">
        <v>204</v>
      </c>
      <c r="AP14" s="216" t="s">
        <v>204</v>
      </c>
      <c r="AQ14" s="216" t="s">
        <v>252</v>
      </c>
      <c r="AR14" s="216" t="s">
        <v>204</v>
      </c>
      <c r="AS14" s="235"/>
      <c r="AT14" s="7"/>
      <c r="AU14" s="7"/>
      <c r="AV14" s="3"/>
      <c r="AW14" s="16">
        <f t="shared" si="6"/>
        <v>21</v>
      </c>
      <c r="AX14" s="205">
        <f t="shared" si="0"/>
        <v>0.5833333333333334</v>
      </c>
      <c r="AY14" s="18">
        <f t="shared" si="1"/>
        <v>11</v>
      </c>
      <c r="AZ14" s="19">
        <f t="shared" si="2"/>
        <v>0.4230769230769231</v>
      </c>
      <c r="BA14" s="20">
        <f t="shared" si="7"/>
        <v>10</v>
      </c>
      <c r="BB14" s="21">
        <f t="shared" si="4"/>
        <v>0.9090909090909091</v>
      </c>
      <c r="BC14">
        <f t="shared" si="5"/>
        <v>8</v>
      </c>
    </row>
    <row r="15" spans="1:55" ht="13.5">
      <c r="A15" s="211" t="s">
        <v>411</v>
      </c>
      <c r="B15" s="212" t="s">
        <v>411</v>
      </c>
      <c r="C15" s="220"/>
      <c r="D15" s="220">
        <v>39</v>
      </c>
      <c r="E15" s="214" t="s">
        <v>418</v>
      </c>
      <c r="F15" s="221" t="s">
        <v>374</v>
      </c>
      <c r="G15" s="214"/>
      <c r="H15" s="217" t="s">
        <v>210</v>
      </c>
      <c r="I15" s="216" t="s">
        <v>252</v>
      </c>
      <c r="J15" s="216"/>
      <c r="K15" s="217" t="s">
        <v>210</v>
      </c>
      <c r="L15" s="216" t="s">
        <v>252</v>
      </c>
      <c r="M15" s="217" t="s">
        <v>210</v>
      </c>
      <c r="N15" s="216"/>
      <c r="O15" s="216"/>
      <c r="P15" s="217" t="s">
        <v>210</v>
      </c>
      <c r="Q15" s="217" t="s">
        <v>210</v>
      </c>
      <c r="R15" s="216" t="s">
        <v>204</v>
      </c>
      <c r="S15" s="217" t="s">
        <v>210</v>
      </c>
      <c r="T15" s="216" t="s">
        <v>204</v>
      </c>
      <c r="U15" s="217" t="s">
        <v>210</v>
      </c>
      <c r="V15" s="217" t="s">
        <v>210</v>
      </c>
      <c r="W15" s="216" t="s">
        <v>204</v>
      </c>
      <c r="X15" s="217" t="s">
        <v>210</v>
      </c>
      <c r="Y15" s="217" t="s">
        <v>210</v>
      </c>
      <c r="Z15" s="217" t="s">
        <v>210</v>
      </c>
      <c r="AA15" s="216" t="s">
        <v>252</v>
      </c>
      <c r="AB15" s="217" t="s">
        <v>210</v>
      </c>
      <c r="AC15" s="216" t="s">
        <v>252</v>
      </c>
      <c r="AD15" s="217" t="s">
        <v>210</v>
      </c>
      <c r="AE15" s="217" t="s">
        <v>210</v>
      </c>
      <c r="AF15" s="216" t="s">
        <v>252</v>
      </c>
      <c r="AG15" s="216" t="s">
        <v>252</v>
      </c>
      <c r="AH15" s="217" t="s">
        <v>210</v>
      </c>
      <c r="AI15" s="217" t="s">
        <v>210</v>
      </c>
      <c r="AJ15" s="217" t="s">
        <v>210</v>
      </c>
      <c r="AK15" s="217" t="s">
        <v>210</v>
      </c>
      <c r="AL15" s="217" t="s">
        <v>210</v>
      </c>
      <c r="AM15" s="217" t="s">
        <v>210</v>
      </c>
      <c r="AN15" s="217" t="s">
        <v>210</v>
      </c>
      <c r="AO15" s="216" t="s">
        <v>204</v>
      </c>
      <c r="AP15" s="216" t="s">
        <v>204</v>
      </c>
      <c r="AQ15" s="216" t="s">
        <v>252</v>
      </c>
      <c r="AR15" s="216" t="s">
        <v>204</v>
      </c>
      <c r="AS15" s="236"/>
      <c r="AT15" s="7"/>
      <c r="AU15" s="8"/>
      <c r="AV15" s="3"/>
      <c r="AW15" s="16">
        <f t="shared" si="6"/>
        <v>13</v>
      </c>
      <c r="AX15" s="205">
        <f t="shared" si="0"/>
        <v>0.38235294117647056</v>
      </c>
      <c r="AY15" s="18">
        <f t="shared" si="1"/>
        <v>6</v>
      </c>
      <c r="AZ15" s="19">
        <f t="shared" si="2"/>
        <v>0.23076923076923078</v>
      </c>
      <c r="BA15" s="20">
        <f t="shared" si="7"/>
        <v>7</v>
      </c>
      <c r="BB15" s="21">
        <f t="shared" si="4"/>
        <v>0.6363636363636364</v>
      </c>
      <c r="BC15">
        <f t="shared" si="5"/>
        <v>14</v>
      </c>
    </row>
    <row r="16" spans="1:55" ht="13.5">
      <c r="A16" s="211">
        <v>17</v>
      </c>
      <c r="B16" s="212">
        <v>17</v>
      </c>
      <c r="C16" s="213">
        <v>17</v>
      </c>
      <c r="D16" s="213">
        <v>29</v>
      </c>
      <c r="E16" s="214" t="s">
        <v>434</v>
      </c>
      <c r="F16" s="215" t="s">
        <v>375</v>
      </c>
      <c r="G16" s="215" t="s">
        <v>430</v>
      </c>
      <c r="H16" s="217" t="s">
        <v>210</v>
      </c>
      <c r="I16" s="216" t="s">
        <v>252</v>
      </c>
      <c r="J16" s="216"/>
      <c r="K16" s="217" t="s">
        <v>210</v>
      </c>
      <c r="L16" s="216" t="s">
        <v>252</v>
      </c>
      <c r="M16" s="217" t="s">
        <v>210</v>
      </c>
      <c r="N16" s="216"/>
      <c r="O16" s="216"/>
      <c r="P16" s="217" t="s">
        <v>210</v>
      </c>
      <c r="Q16" s="217" t="s">
        <v>210</v>
      </c>
      <c r="R16" s="217" t="s">
        <v>210</v>
      </c>
      <c r="S16" s="217" t="s">
        <v>210</v>
      </c>
      <c r="T16" s="217" t="s">
        <v>210</v>
      </c>
      <c r="U16" s="217" t="s">
        <v>210</v>
      </c>
      <c r="V16" s="217" t="s">
        <v>210</v>
      </c>
      <c r="W16" s="217" t="s">
        <v>210</v>
      </c>
      <c r="X16" s="217" t="s">
        <v>210</v>
      </c>
      <c r="Y16" s="217" t="s">
        <v>210</v>
      </c>
      <c r="Z16" s="217" t="s">
        <v>210</v>
      </c>
      <c r="AA16" s="217" t="s">
        <v>210</v>
      </c>
      <c r="AB16" s="217" t="s">
        <v>210</v>
      </c>
      <c r="AC16" s="217" t="s">
        <v>210</v>
      </c>
      <c r="AD16" s="217" t="s">
        <v>210</v>
      </c>
      <c r="AE16" s="217" t="s">
        <v>210</v>
      </c>
      <c r="AF16" s="217" t="s">
        <v>210</v>
      </c>
      <c r="AG16" s="236"/>
      <c r="AH16" s="217" t="s">
        <v>210</v>
      </c>
      <c r="AI16" s="217" t="s">
        <v>210</v>
      </c>
      <c r="AJ16" s="217" t="s">
        <v>210</v>
      </c>
      <c r="AK16" s="217" t="s">
        <v>210</v>
      </c>
      <c r="AL16" s="217" t="s">
        <v>210</v>
      </c>
      <c r="AM16" s="217" t="s">
        <v>210</v>
      </c>
      <c r="AN16" s="217" t="s">
        <v>210</v>
      </c>
      <c r="AO16" s="217" t="s">
        <v>210</v>
      </c>
      <c r="AP16" s="217" t="s">
        <v>210</v>
      </c>
      <c r="AQ16" s="216" t="s">
        <v>252</v>
      </c>
      <c r="AR16" s="217" t="s">
        <v>210</v>
      </c>
      <c r="AS16" s="236"/>
      <c r="AT16" s="7"/>
      <c r="AU16" s="8"/>
      <c r="AV16" s="3"/>
      <c r="AW16" s="16">
        <f t="shared" si="6"/>
        <v>3</v>
      </c>
      <c r="AX16" s="205">
        <f t="shared" si="0"/>
        <v>0.09090909090909091</v>
      </c>
      <c r="AY16" s="18">
        <f t="shared" si="1"/>
        <v>0</v>
      </c>
      <c r="AZ16" s="19">
        <f t="shared" si="2"/>
        <v>0</v>
      </c>
      <c r="BA16" s="20">
        <f t="shared" si="7"/>
        <v>3</v>
      </c>
      <c r="BB16" s="21">
        <f t="shared" si="4"/>
        <v>0.2727272727272727</v>
      </c>
      <c r="BC16">
        <f t="shared" si="5"/>
        <v>29</v>
      </c>
    </row>
    <row r="17" spans="1:55" ht="13.5">
      <c r="A17" s="211" t="s">
        <v>411</v>
      </c>
      <c r="B17" s="212" t="s">
        <v>411</v>
      </c>
      <c r="C17" s="212" t="s">
        <v>411</v>
      </c>
      <c r="D17" s="212">
        <v>55</v>
      </c>
      <c r="E17" s="214" t="s">
        <v>452</v>
      </c>
      <c r="F17" s="221" t="s">
        <v>374</v>
      </c>
      <c r="G17" s="214"/>
      <c r="H17" s="216" t="s">
        <v>410</v>
      </c>
      <c r="I17" s="216" t="s">
        <v>252</v>
      </c>
      <c r="J17" s="216"/>
      <c r="K17" s="217" t="s">
        <v>210</v>
      </c>
      <c r="L17" s="216" t="s">
        <v>252</v>
      </c>
      <c r="M17" s="217" t="s">
        <v>210</v>
      </c>
      <c r="N17" s="216" t="s">
        <v>204</v>
      </c>
      <c r="O17" s="216" t="s">
        <v>204</v>
      </c>
      <c r="P17" s="216" t="s">
        <v>204</v>
      </c>
      <c r="Q17" s="217" t="s">
        <v>210</v>
      </c>
      <c r="R17" s="217" t="s">
        <v>210</v>
      </c>
      <c r="S17" s="216" t="s">
        <v>252</v>
      </c>
      <c r="T17" s="217" t="s">
        <v>210</v>
      </c>
      <c r="U17" s="217" t="s">
        <v>210</v>
      </c>
      <c r="V17" s="217" t="s">
        <v>210</v>
      </c>
      <c r="W17" s="217" t="s">
        <v>210</v>
      </c>
      <c r="X17" s="216" t="s">
        <v>252</v>
      </c>
      <c r="Y17" s="217" t="s">
        <v>210</v>
      </c>
      <c r="Z17" s="217" t="s">
        <v>210</v>
      </c>
      <c r="AA17" s="217" t="s">
        <v>210</v>
      </c>
      <c r="AB17" s="217" t="s">
        <v>210</v>
      </c>
      <c r="AC17" s="217" t="s">
        <v>210</v>
      </c>
      <c r="AD17" s="217" t="s">
        <v>210</v>
      </c>
      <c r="AE17" s="217" t="s">
        <v>210</v>
      </c>
      <c r="AF17" s="217" t="s">
        <v>210</v>
      </c>
      <c r="AG17" s="217" t="s">
        <v>210</v>
      </c>
      <c r="AH17" s="217" t="s">
        <v>210</v>
      </c>
      <c r="AI17" s="217" t="s">
        <v>210</v>
      </c>
      <c r="AJ17" s="217" t="s">
        <v>210</v>
      </c>
      <c r="AK17" s="217" t="s">
        <v>210</v>
      </c>
      <c r="AL17" s="217" t="s">
        <v>210</v>
      </c>
      <c r="AM17" s="217" t="s">
        <v>210</v>
      </c>
      <c r="AN17" s="217" t="s">
        <v>210</v>
      </c>
      <c r="AO17" s="217" t="s">
        <v>210</v>
      </c>
      <c r="AP17" s="217" t="s">
        <v>210</v>
      </c>
      <c r="AQ17" s="217" t="s">
        <v>210</v>
      </c>
      <c r="AR17" s="217" t="s">
        <v>210</v>
      </c>
      <c r="AS17" s="236"/>
      <c r="AT17" s="7"/>
      <c r="AU17" s="7"/>
      <c r="AW17" s="16">
        <f t="shared" si="6"/>
        <v>4</v>
      </c>
      <c r="AX17" s="205">
        <f>AW17/COUNTA(H17:AU17)</f>
        <v>0.1111111111111111</v>
      </c>
      <c r="AY17" s="18">
        <f>COUNTIF(AU17:AU17,"○")</f>
        <v>0</v>
      </c>
      <c r="AZ17" s="19">
        <f t="shared" si="2"/>
        <v>0</v>
      </c>
      <c r="BA17" s="20">
        <f>COUNTIF(H17:AU17,"◎")</f>
        <v>4</v>
      </c>
      <c r="BB17" s="21">
        <f t="shared" si="4"/>
        <v>0.36363636363636365</v>
      </c>
      <c r="BC17">
        <f t="shared" si="5"/>
        <v>28</v>
      </c>
    </row>
    <row r="18" spans="1:55" ht="13.5">
      <c r="A18" s="211" t="s">
        <v>411</v>
      </c>
      <c r="B18" s="212" t="s">
        <v>411</v>
      </c>
      <c r="C18" s="223" t="s">
        <v>441</v>
      </c>
      <c r="D18" s="223" t="s">
        <v>509</v>
      </c>
      <c r="E18" s="214" t="s">
        <v>442</v>
      </c>
      <c r="F18" s="221" t="s">
        <v>374</v>
      </c>
      <c r="G18" s="214"/>
      <c r="H18" s="216" t="s">
        <v>410</v>
      </c>
      <c r="I18" s="217" t="s">
        <v>210</v>
      </c>
      <c r="J18" s="217"/>
      <c r="K18" s="216" t="s">
        <v>204</v>
      </c>
      <c r="L18" s="216" t="s">
        <v>252</v>
      </c>
      <c r="M18" s="217" t="s">
        <v>210</v>
      </c>
      <c r="N18" s="216" t="s">
        <v>204</v>
      </c>
      <c r="O18" s="216" t="s">
        <v>204</v>
      </c>
      <c r="P18" s="216" t="s">
        <v>204</v>
      </c>
      <c r="Q18" s="217" t="s">
        <v>210</v>
      </c>
      <c r="R18" s="216" t="s">
        <v>204</v>
      </c>
      <c r="S18" s="217" t="s">
        <v>210</v>
      </c>
      <c r="T18" s="217" t="s">
        <v>210</v>
      </c>
      <c r="U18" s="217" t="s">
        <v>210</v>
      </c>
      <c r="V18" s="217" t="s">
        <v>210</v>
      </c>
      <c r="W18" s="217" t="s">
        <v>210</v>
      </c>
      <c r="X18" s="216" t="s">
        <v>252</v>
      </c>
      <c r="Y18" s="217" t="s">
        <v>210</v>
      </c>
      <c r="Z18" s="217" t="s">
        <v>210</v>
      </c>
      <c r="AA18" s="217" t="s">
        <v>210</v>
      </c>
      <c r="AB18" s="217" t="s">
        <v>210</v>
      </c>
      <c r="AC18" s="217" t="s">
        <v>210</v>
      </c>
      <c r="AD18" s="217" t="s">
        <v>210</v>
      </c>
      <c r="AE18" s="217" t="s">
        <v>210</v>
      </c>
      <c r="AF18" s="217" t="s">
        <v>210</v>
      </c>
      <c r="AG18" s="217" t="s">
        <v>210</v>
      </c>
      <c r="AH18" s="217" t="s">
        <v>210</v>
      </c>
      <c r="AI18" s="217" t="s">
        <v>210</v>
      </c>
      <c r="AJ18" s="217" t="s">
        <v>210</v>
      </c>
      <c r="AK18" s="217" t="s">
        <v>210</v>
      </c>
      <c r="AL18" s="217" t="s">
        <v>210</v>
      </c>
      <c r="AM18" s="217" t="s">
        <v>210</v>
      </c>
      <c r="AN18" s="217" t="s">
        <v>210</v>
      </c>
      <c r="AO18" s="217" t="s">
        <v>210</v>
      </c>
      <c r="AP18" s="217" t="s">
        <v>210</v>
      </c>
      <c r="AQ18" s="216" t="s">
        <v>252</v>
      </c>
      <c r="AR18" s="217" t="s">
        <v>210</v>
      </c>
      <c r="AS18" s="236"/>
      <c r="AT18" s="8"/>
      <c r="AU18" s="7"/>
      <c r="AV18" s="3"/>
      <c r="AW18" s="16">
        <f t="shared" si="6"/>
        <v>9</v>
      </c>
      <c r="AX18" s="205">
        <f>AW18/COUNTA(H18:AV18)</f>
        <v>0.25</v>
      </c>
      <c r="AY18" s="18">
        <f>COUNTIF(H18:AV18,"○")</f>
        <v>6</v>
      </c>
      <c r="AZ18" s="19">
        <f t="shared" si="2"/>
        <v>0.23076923076923078</v>
      </c>
      <c r="BA18" s="20">
        <f>COUNTIF(H18:AV18,"◎")</f>
        <v>3</v>
      </c>
      <c r="BB18" s="21">
        <f t="shared" si="4"/>
        <v>0.2727272727272727</v>
      </c>
      <c r="BC18">
        <f t="shared" si="5"/>
        <v>18</v>
      </c>
    </row>
    <row r="19" spans="1:55" ht="13.5">
      <c r="A19" s="211" t="s">
        <v>411</v>
      </c>
      <c r="B19" s="212" t="s">
        <v>411</v>
      </c>
      <c r="C19" s="220">
        <v>11</v>
      </c>
      <c r="D19" s="220">
        <v>22</v>
      </c>
      <c r="E19" s="214" t="s">
        <v>443</v>
      </c>
      <c r="F19" s="221" t="s">
        <v>374</v>
      </c>
      <c r="G19" s="214"/>
      <c r="H19" s="216" t="s">
        <v>410</v>
      </c>
      <c r="I19" s="216" t="s">
        <v>252</v>
      </c>
      <c r="J19" s="216"/>
      <c r="K19" s="217" t="s">
        <v>210</v>
      </c>
      <c r="L19" s="217" t="s">
        <v>210</v>
      </c>
      <c r="M19" s="217" t="s">
        <v>210</v>
      </c>
      <c r="N19" s="217" t="s">
        <v>210</v>
      </c>
      <c r="O19" s="217" t="s">
        <v>210</v>
      </c>
      <c r="P19" s="217" t="s">
        <v>210</v>
      </c>
      <c r="Q19" s="216" t="s">
        <v>204</v>
      </c>
      <c r="R19" s="217" t="s">
        <v>210</v>
      </c>
      <c r="S19" s="216" t="s">
        <v>252</v>
      </c>
      <c r="T19" s="217" t="s">
        <v>210</v>
      </c>
      <c r="U19" s="217" t="s">
        <v>210</v>
      </c>
      <c r="V19" s="217" t="s">
        <v>210</v>
      </c>
      <c r="W19" s="217" t="s">
        <v>210</v>
      </c>
      <c r="X19" s="217" t="s">
        <v>210</v>
      </c>
      <c r="Y19" s="217" t="s">
        <v>210</v>
      </c>
      <c r="Z19" s="217" t="s">
        <v>210</v>
      </c>
      <c r="AA19" s="217" t="s">
        <v>210</v>
      </c>
      <c r="AB19" s="217" t="s">
        <v>210</v>
      </c>
      <c r="AC19" s="217" t="s">
        <v>210</v>
      </c>
      <c r="AD19" s="217" t="s">
        <v>210</v>
      </c>
      <c r="AE19" s="217" t="s">
        <v>210</v>
      </c>
      <c r="AF19" s="217" t="s">
        <v>210</v>
      </c>
      <c r="AG19" s="217" t="s">
        <v>210</v>
      </c>
      <c r="AH19" s="217" t="s">
        <v>210</v>
      </c>
      <c r="AI19" s="217" t="s">
        <v>210</v>
      </c>
      <c r="AJ19" s="217" t="s">
        <v>210</v>
      </c>
      <c r="AK19" s="217" t="s">
        <v>210</v>
      </c>
      <c r="AL19" s="217" t="s">
        <v>210</v>
      </c>
      <c r="AM19" s="217" t="s">
        <v>210</v>
      </c>
      <c r="AN19" s="217" t="s">
        <v>210</v>
      </c>
      <c r="AO19" s="217" t="s">
        <v>210</v>
      </c>
      <c r="AP19" s="216" t="s">
        <v>204</v>
      </c>
      <c r="AQ19" s="216" t="s">
        <v>252</v>
      </c>
      <c r="AR19" s="217" t="s">
        <v>210</v>
      </c>
      <c r="AS19" s="236"/>
      <c r="AT19" s="7"/>
      <c r="AU19" s="8"/>
      <c r="AV19" s="3"/>
      <c r="AW19" s="16">
        <f t="shared" si="6"/>
        <v>6</v>
      </c>
      <c r="AX19" s="205">
        <f>AW19/COUNTA(H19:AV19)</f>
        <v>0.16666666666666666</v>
      </c>
      <c r="AY19" s="18">
        <f>COUNTIF(H19:AV19,"○")</f>
        <v>3</v>
      </c>
      <c r="AZ19" s="19">
        <f t="shared" si="2"/>
        <v>0.11538461538461539</v>
      </c>
      <c r="BA19" s="20">
        <f>COUNTIF(H19:AV19,"◎")</f>
        <v>3</v>
      </c>
      <c r="BB19" s="21">
        <f t="shared" si="4"/>
        <v>0.2727272727272727</v>
      </c>
      <c r="BC19">
        <f t="shared" si="5"/>
        <v>23</v>
      </c>
    </row>
    <row r="20" spans="1:55" ht="13.5">
      <c r="A20" s="211" t="s">
        <v>411</v>
      </c>
      <c r="B20" s="212" t="s">
        <v>411</v>
      </c>
      <c r="C20" s="220">
        <v>33</v>
      </c>
      <c r="D20" s="223" t="s">
        <v>510</v>
      </c>
      <c r="E20" s="214" t="s">
        <v>446</v>
      </c>
      <c r="F20" s="221" t="s">
        <v>374</v>
      </c>
      <c r="G20" s="214"/>
      <c r="H20" s="217" t="s">
        <v>210</v>
      </c>
      <c r="I20" s="216" t="s">
        <v>252</v>
      </c>
      <c r="J20" s="216"/>
      <c r="K20" s="217" t="s">
        <v>210</v>
      </c>
      <c r="L20" s="217" t="s">
        <v>210</v>
      </c>
      <c r="M20" s="217" t="s">
        <v>210</v>
      </c>
      <c r="N20" s="217" t="s">
        <v>210</v>
      </c>
      <c r="O20" s="217" t="s">
        <v>210</v>
      </c>
      <c r="P20" s="217" t="s">
        <v>210</v>
      </c>
      <c r="Q20" s="217" t="s">
        <v>210</v>
      </c>
      <c r="R20" s="216" t="s">
        <v>204</v>
      </c>
      <c r="S20" s="217" t="s">
        <v>210</v>
      </c>
      <c r="T20" s="217" t="s">
        <v>210</v>
      </c>
      <c r="U20" s="217" t="s">
        <v>210</v>
      </c>
      <c r="V20" s="216" t="s">
        <v>204</v>
      </c>
      <c r="W20" s="216" t="s">
        <v>204</v>
      </c>
      <c r="X20" s="217" t="s">
        <v>210</v>
      </c>
      <c r="Y20" s="217" t="s">
        <v>210</v>
      </c>
      <c r="Z20" s="217" t="s">
        <v>210</v>
      </c>
      <c r="AA20" s="217" t="s">
        <v>210</v>
      </c>
      <c r="AB20" s="217" t="s">
        <v>210</v>
      </c>
      <c r="AC20" s="217" t="s">
        <v>210</v>
      </c>
      <c r="AD20" s="217" t="s">
        <v>210</v>
      </c>
      <c r="AE20" s="217" t="s">
        <v>210</v>
      </c>
      <c r="AF20" s="216" t="s">
        <v>252</v>
      </c>
      <c r="AG20" s="236"/>
      <c r="AH20" s="217" t="s">
        <v>210</v>
      </c>
      <c r="AI20" s="217" t="s">
        <v>210</v>
      </c>
      <c r="AJ20" s="217" t="s">
        <v>210</v>
      </c>
      <c r="AK20" s="217" t="s">
        <v>210</v>
      </c>
      <c r="AL20" s="217" t="s">
        <v>210</v>
      </c>
      <c r="AM20" s="217" t="s">
        <v>210</v>
      </c>
      <c r="AN20" s="217" t="s">
        <v>210</v>
      </c>
      <c r="AO20" s="217" t="s">
        <v>210</v>
      </c>
      <c r="AP20" s="216" t="s">
        <v>204</v>
      </c>
      <c r="AQ20" s="217" t="s">
        <v>210</v>
      </c>
      <c r="AR20" s="217" t="s">
        <v>210</v>
      </c>
      <c r="AS20" s="235"/>
      <c r="AT20" s="7"/>
      <c r="AU20" s="8"/>
      <c r="AV20" s="3"/>
      <c r="AW20" s="16">
        <f t="shared" si="6"/>
        <v>6</v>
      </c>
      <c r="AX20" s="205">
        <f>AW20/COUNTA(H20:AV20)</f>
        <v>0.17142857142857143</v>
      </c>
      <c r="AY20" s="18">
        <f>COUNTIF(H20:AV20,"○")</f>
        <v>4</v>
      </c>
      <c r="AZ20" s="19">
        <f t="shared" si="2"/>
        <v>0.15384615384615385</v>
      </c>
      <c r="BA20" s="20">
        <f>COUNTIF(H20:AV20,"◎")</f>
        <v>2</v>
      </c>
      <c r="BB20" s="21">
        <f t="shared" si="4"/>
        <v>0.18181818181818182</v>
      </c>
      <c r="BC20">
        <f t="shared" si="5"/>
        <v>22</v>
      </c>
    </row>
    <row r="21" spans="1:55" ht="13.5">
      <c r="A21" s="211" t="s">
        <v>411</v>
      </c>
      <c r="B21" s="212" t="s">
        <v>411</v>
      </c>
      <c r="C21" s="212" t="s">
        <v>411</v>
      </c>
      <c r="D21" s="212">
        <v>13</v>
      </c>
      <c r="E21" s="214" t="s">
        <v>454</v>
      </c>
      <c r="F21" s="215" t="s">
        <v>375</v>
      </c>
      <c r="G21" s="214"/>
      <c r="H21" s="216" t="s">
        <v>410</v>
      </c>
      <c r="I21" s="217" t="s">
        <v>210</v>
      </c>
      <c r="J21" s="217"/>
      <c r="K21" s="217" t="s">
        <v>210</v>
      </c>
      <c r="L21" s="216" t="s">
        <v>252</v>
      </c>
      <c r="M21" s="217" t="s">
        <v>210</v>
      </c>
      <c r="N21" s="217" t="s">
        <v>210</v>
      </c>
      <c r="O21" s="216" t="s">
        <v>204</v>
      </c>
      <c r="P21" s="217" t="s">
        <v>210</v>
      </c>
      <c r="Q21" s="217" t="s">
        <v>210</v>
      </c>
      <c r="R21" s="216" t="s">
        <v>204</v>
      </c>
      <c r="S21" s="216" t="s">
        <v>252</v>
      </c>
      <c r="T21" s="217" t="s">
        <v>210</v>
      </c>
      <c r="U21" s="216" t="s">
        <v>252</v>
      </c>
      <c r="V21" s="217" t="s">
        <v>210</v>
      </c>
      <c r="W21" s="217" t="s">
        <v>210</v>
      </c>
      <c r="X21" s="217" t="s">
        <v>210</v>
      </c>
      <c r="Y21" s="216" t="s">
        <v>204</v>
      </c>
      <c r="Z21" s="217" t="s">
        <v>210</v>
      </c>
      <c r="AA21" s="217" t="s">
        <v>210</v>
      </c>
      <c r="AB21" s="217" t="s">
        <v>210</v>
      </c>
      <c r="AC21" s="217" t="s">
        <v>210</v>
      </c>
      <c r="AD21" s="216" t="s">
        <v>204</v>
      </c>
      <c r="AE21" s="217" t="s">
        <v>210</v>
      </c>
      <c r="AF21" s="216" t="s">
        <v>252</v>
      </c>
      <c r="AG21" s="216" t="s">
        <v>252</v>
      </c>
      <c r="AH21" s="217" t="s">
        <v>210</v>
      </c>
      <c r="AI21" s="217" t="s">
        <v>210</v>
      </c>
      <c r="AJ21" s="217" t="s">
        <v>210</v>
      </c>
      <c r="AK21" s="217" t="s">
        <v>210</v>
      </c>
      <c r="AL21" s="217" t="s">
        <v>210</v>
      </c>
      <c r="AM21" s="217" t="s">
        <v>210</v>
      </c>
      <c r="AN21" s="217" t="s">
        <v>210</v>
      </c>
      <c r="AO21" s="217" t="s">
        <v>210</v>
      </c>
      <c r="AP21" s="217" t="s">
        <v>210</v>
      </c>
      <c r="AQ21" s="216" t="s">
        <v>252</v>
      </c>
      <c r="AR21" s="217" t="s">
        <v>210</v>
      </c>
      <c r="AS21" s="236"/>
      <c r="AT21" s="8"/>
      <c r="AU21" s="7"/>
      <c r="AV21" s="3"/>
      <c r="AW21" s="16">
        <f>AY21+BA21</f>
        <v>11</v>
      </c>
      <c r="AX21" s="205">
        <f>AW21/COUNTA(H21:AV21)</f>
        <v>0.3055555555555556</v>
      </c>
      <c r="AY21" s="18">
        <f>COUNTIF(H21:AV21,"○")</f>
        <v>5</v>
      </c>
      <c r="AZ21" s="19">
        <f t="shared" si="2"/>
        <v>0.19230769230769232</v>
      </c>
      <c r="BA21" s="20">
        <f>COUNTIF(H21:AV21,"◎")</f>
        <v>6</v>
      </c>
      <c r="BB21" s="21">
        <f t="shared" si="4"/>
        <v>0.5454545454545454</v>
      </c>
      <c r="BC21">
        <f t="shared" si="5"/>
        <v>17</v>
      </c>
    </row>
    <row r="22" spans="1:55" ht="13.5">
      <c r="A22" s="211"/>
      <c r="B22" s="212"/>
      <c r="C22" s="212"/>
      <c r="D22" s="212"/>
      <c r="E22" s="214" t="s">
        <v>514</v>
      </c>
      <c r="F22" s="215" t="s">
        <v>375</v>
      </c>
      <c r="G22" s="214"/>
      <c r="H22" s="216"/>
      <c r="I22" s="217"/>
      <c r="J22" s="217"/>
      <c r="K22" s="217"/>
      <c r="L22" s="216"/>
      <c r="M22" s="217"/>
      <c r="N22" s="216"/>
      <c r="O22" s="216"/>
      <c r="P22" s="217"/>
      <c r="Q22" s="216"/>
      <c r="R22" s="216" t="s">
        <v>204</v>
      </c>
      <c r="S22" s="217" t="s">
        <v>210</v>
      </c>
      <c r="T22" s="217" t="s">
        <v>210</v>
      </c>
      <c r="U22" s="216" t="s">
        <v>252</v>
      </c>
      <c r="V22" s="216" t="s">
        <v>204</v>
      </c>
      <c r="W22" s="217" t="s">
        <v>210</v>
      </c>
      <c r="X22" s="216" t="s">
        <v>252</v>
      </c>
      <c r="Y22" s="216" t="s">
        <v>204</v>
      </c>
      <c r="Z22" s="217" t="s">
        <v>210</v>
      </c>
      <c r="AA22" s="216" t="s">
        <v>252</v>
      </c>
      <c r="AB22" s="216" t="s">
        <v>204</v>
      </c>
      <c r="AC22" s="216" t="s">
        <v>252</v>
      </c>
      <c r="AD22" s="217" t="s">
        <v>210</v>
      </c>
      <c r="AE22" s="217" t="s">
        <v>210</v>
      </c>
      <c r="AF22" s="217" t="s">
        <v>210</v>
      </c>
      <c r="AG22" s="216" t="s">
        <v>252</v>
      </c>
      <c r="AH22" s="217" t="s">
        <v>210</v>
      </c>
      <c r="AI22" s="217" t="s">
        <v>210</v>
      </c>
      <c r="AJ22" s="217" t="s">
        <v>210</v>
      </c>
      <c r="AK22" s="216" t="s">
        <v>252</v>
      </c>
      <c r="AL22" s="217" t="s">
        <v>210</v>
      </c>
      <c r="AM22" s="217" t="s">
        <v>210</v>
      </c>
      <c r="AN22" s="217" t="s">
        <v>210</v>
      </c>
      <c r="AO22" s="217" t="s">
        <v>210</v>
      </c>
      <c r="AP22" s="217" t="s">
        <v>210</v>
      </c>
      <c r="AQ22" s="216" t="s">
        <v>252</v>
      </c>
      <c r="AR22" s="217" t="s">
        <v>210</v>
      </c>
      <c r="AS22" s="235"/>
      <c r="AT22" s="8"/>
      <c r="AU22" s="7"/>
      <c r="AV22" s="3"/>
      <c r="AW22" s="16">
        <f>AY22+BA22</f>
        <v>11</v>
      </c>
      <c r="AX22" s="205">
        <f>AW22/COUNTA(R22:AV22)</f>
        <v>0.4074074074074074</v>
      </c>
      <c r="AY22" s="18">
        <f>COUNTIF(R22:AV22,"○")</f>
        <v>4</v>
      </c>
      <c r="AZ22" s="19">
        <f t="shared" si="2"/>
        <v>0.15384615384615385</v>
      </c>
      <c r="BA22" s="20">
        <f>COUNTIF(R22:AV22,"◎")</f>
        <v>7</v>
      </c>
      <c r="BB22" s="21">
        <f>BA22/(COUNTIF($R$80:$AV$80,"試合")+COUNTIF($R$80:$AV$80,"大会"))</f>
        <v>0.7777777777777778</v>
      </c>
      <c r="BC22">
        <f t="shared" si="5"/>
        <v>13</v>
      </c>
    </row>
    <row r="23" spans="1:55" ht="13.5">
      <c r="A23" s="211"/>
      <c r="B23" s="212"/>
      <c r="C23" s="212"/>
      <c r="D23" s="212"/>
      <c r="E23" s="214" t="s">
        <v>515</v>
      </c>
      <c r="F23" s="215" t="s">
        <v>375</v>
      </c>
      <c r="G23" s="214"/>
      <c r="H23" s="216"/>
      <c r="I23" s="217"/>
      <c r="J23" s="217"/>
      <c r="K23" s="217"/>
      <c r="L23" s="216"/>
      <c r="M23" s="217"/>
      <c r="N23" s="216"/>
      <c r="O23" s="216"/>
      <c r="P23" s="217"/>
      <c r="Q23" s="216"/>
      <c r="R23" s="216" t="s">
        <v>204</v>
      </c>
      <c r="S23" s="217" t="s">
        <v>210</v>
      </c>
      <c r="T23" s="217" t="s">
        <v>210</v>
      </c>
      <c r="U23" s="216" t="s">
        <v>252</v>
      </c>
      <c r="V23" s="216" t="s">
        <v>204</v>
      </c>
      <c r="W23" s="217" t="s">
        <v>210</v>
      </c>
      <c r="X23" s="217" t="s">
        <v>210</v>
      </c>
      <c r="Y23" s="217" t="s">
        <v>210</v>
      </c>
      <c r="Z23" s="217" t="s">
        <v>210</v>
      </c>
      <c r="AA23" s="217" t="s">
        <v>210</v>
      </c>
      <c r="AB23" s="217" t="s">
        <v>210</v>
      </c>
      <c r="AC23" s="217" t="s">
        <v>210</v>
      </c>
      <c r="AD23" s="217" t="s">
        <v>210</v>
      </c>
      <c r="AE23" s="217" t="s">
        <v>210</v>
      </c>
      <c r="AF23" s="216" t="s">
        <v>252</v>
      </c>
      <c r="AG23" s="216" t="s">
        <v>252</v>
      </c>
      <c r="AH23" s="217" t="s">
        <v>210</v>
      </c>
      <c r="AI23" s="217" t="s">
        <v>210</v>
      </c>
      <c r="AJ23" s="217" t="s">
        <v>210</v>
      </c>
      <c r="AK23" s="217" t="s">
        <v>210</v>
      </c>
      <c r="AL23" s="217" t="s">
        <v>210</v>
      </c>
      <c r="AM23" s="217" t="s">
        <v>210</v>
      </c>
      <c r="AN23" s="217" t="s">
        <v>210</v>
      </c>
      <c r="AO23" s="217" t="s">
        <v>210</v>
      </c>
      <c r="AP23" s="217" t="s">
        <v>210</v>
      </c>
      <c r="AQ23" s="217" t="s">
        <v>210</v>
      </c>
      <c r="AR23" s="217" t="s">
        <v>210</v>
      </c>
      <c r="AS23" s="235"/>
      <c r="AT23" s="8"/>
      <c r="AU23" s="7"/>
      <c r="AV23" s="3"/>
      <c r="AW23" s="16">
        <f>AY23+BA23</f>
        <v>5</v>
      </c>
      <c r="AX23" s="205">
        <f>AW23/COUNTA(R23:AV23)</f>
        <v>0.18518518518518517</v>
      </c>
      <c r="AY23" s="18">
        <f>COUNTIF(R23:AV23,"○")</f>
        <v>2</v>
      </c>
      <c r="AZ23" s="19">
        <f t="shared" si="2"/>
        <v>0.07692307692307693</v>
      </c>
      <c r="BA23" s="20">
        <f>COUNTIF(R23:AV23,"◎")</f>
        <v>3</v>
      </c>
      <c r="BB23" s="21">
        <f>BA23/(COUNTIF($R$80:$AV$80,"試合")+COUNTIF($R$80:$AV$80,"大会"))</f>
        <v>0.3333333333333333</v>
      </c>
      <c r="BC23">
        <f t="shared" si="5"/>
        <v>21</v>
      </c>
    </row>
    <row r="24" spans="1:55" ht="13.5">
      <c r="A24" s="218"/>
      <c r="B24" s="219"/>
      <c r="C24" s="224" t="s">
        <v>421</v>
      </c>
      <c r="D24" s="212" t="s">
        <v>411</v>
      </c>
      <c r="E24" s="214" t="s">
        <v>423</v>
      </c>
      <c r="F24" s="215" t="s">
        <v>375</v>
      </c>
      <c r="G24" s="214"/>
      <c r="H24" s="217" t="s">
        <v>210</v>
      </c>
      <c r="I24" s="216" t="s">
        <v>252</v>
      </c>
      <c r="J24" s="216"/>
      <c r="K24" s="217" t="s">
        <v>210</v>
      </c>
      <c r="L24" s="216" t="s">
        <v>252</v>
      </c>
      <c r="M24" s="217" t="s">
        <v>210</v>
      </c>
      <c r="N24" s="217" t="s">
        <v>210</v>
      </c>
      <c r="O24" s="217" t="s">
        <v>210</v>
      </c>
      <c r="P24" s="217" t="s">
        <v>210</v>
      </c>
      <c r="Q24" s="217" t="s">
        <v>210</v>
      </c>
      <c r="R24" s="217" t="s">
        <v>210</v>
      </c>
      <c r="S24" s="217" t="s">
        <v>210</v>
      </c>
      <c r="T24" s="217" t="s">
        <v>210</v>
      </c>
      <c r="U24" s="217" t="s">
        <v>210</v>
      </c>
      <c r="V24" s="217" t="s">
        <v>210</v>
      </c>
      <c r="W24" s="217" t="s">
        <v>210</v>
      </c>
      <c r="X24" s="217" t="s">
        <v>210</v>
      </c>
      <c r="Y24" s="217" t="s">
        <v>210</v>
      </c>
      <c r="Z24" s="217" t="s">
        <v>210</v>
      </c>
      <c r="AA24" s="217" t="s">
        <v>210</v>
      </c>
      <c r="AB24" s="217" t="s">
        <v>210</v>
      </c>
      <c r="AC24" s="217" t="s">
        <v>210</v>
      </c>
      <c r="AD24" s="217" t="s">
        <v>210</v>
      </c>
      <c r="AE24" s="217" t="s">
        <v>210</v>
      </c>
      <c r="AF24" s="217" t="s">
        <v>210</v>
      </c>
      <c r="AG24" s="217" t="s">
        <v>210</v>
      </c>
      <c r="AH24" s="217" t="s">
        <v>210</v>
      </c>
      <c r="AI24" s="217" t="s">
        <v>210</v>
      </c>
      <c r="AJ24" s="217" t="s">
        <v>210</v>
      </c>
      <c r="AK24" s="217" t="s">
        <v>210</v>
      </c>
      <c r="AL24" s="217" t="s">
        <v>210</v>
      </c>
      <c r="AM24" s="217" t="s">
        <v>210</v>
      </c>
      <c r="AN24" s="217" t="s">
        <v>210</v>
      </c>
      <c r="AO24" s="217" t="s">
        <v>210</v>
      </c>
      <c r="AP24" s="217" t="s">
        <v>210</v>
      </c>
      <c r="AQ24" s="217" t="s">
        <v>210</v>
      </c>
      <c r="AR24" s="217" t="s">
        <v>210</v>
      </c>
      <c r="AS24" s="236"/>
      <c r="AT24" s="7"/>
      <c r="AU24" s="7"/>
      <c r="AV24" s="3"/>
      <c r="AW24" s="16">
        <f t="shared" si="6"/>
        <v>2</v>
      </c>
      <c r="AX24" s="205">
        <f aca="true" t="shared" si="8" ref="AX24:AX49">AW24/COUNTA(H24:AV24)</f>
        <v>0.05555555555555555</v>
      </c>
      <c r="AY24" s="18">
        <f>COUNTIF(H24:AV24,"○")</f>
        <v>0</v>
      </c>
      <c r="AZ24" s="19">
        <f t="shared" si="2"/>
        <v>0</v>
      </c>
      <c r="BA24" s="20">
        <f aca="true" t="shared" si="9" ref="BA24:BA39">COUNTIF(H24:AV24,"◎")</f>
        <v>2</v>
      </c>
      <c r="BB24" s="21">
        <f aca="true" t="shared" si="10" ref="BB24:BB49">BA24/(COUNTIF($H$80:$AV$80,"試合")+COUNTIF($H$80:$AV$80,"大会"))</f>
        <v>0.18181818181818182</v>
      </c>
      <c r="BC24">
        <f t="shared" si="5"/>
        <v>31</v>
      </c>
    </row>
    <row r="25" spans="1:55" ht="13.5">
      <c r="A25" s="218"/>
      <c r="B25" s="219"/>
      <c r="C25" s="224" t="s">
        <v>421</v>
      </c>
      <c r="D25" s="212" t="s">
        <v>411</v>
      </c>
      <c r="E25" s="214" t="s">
        <v>422</v>
      </c>
      <c r="F25" s="215" t="s">
        <v>375</v>
      </c>
      <c r="G25" s="214"/>
      <c r="H25" s="217" t="s">
        <v>210</v>
      </c>
      <c r="I25" s="217" t="s">
        <v>210</v>
      </c>
      <c r="J25" s="217"/>
      <c r="K25" s="217" t="s">
        <v>210</v>
      </c>
      <c r="L25" s="217" t="s">
        <v>210</v>
      </c>
      <c r="M25" s="217" t="s">
        <v>210</v>
      </c>
      <c r="N25" s="217" t="s">
        <v>210</v>
      </c>
      <c r="O25" s="217" t="s">
        <v>210</v>
      </c>
      <c r="P25" s="217" t="s">
        <v>210</v>
      </c>
      <c r="Q25" s="217" t="s">
        <v>210</v>
      </c>
      <c r="R25" s="217" t="s">
        <v>210</v>
      </c>
      <c r="S25" s="217" t="s">
        <v>210</v>
      </c>
      <c r="T25" s="217" t="s">
        <v>210</v>
      </c>
      <c r="U25" s="217" t="s">
        <v>210</v>
      </c>
      <c r="V25" s="217" t="s">
        <v>210</v>
      </c>
      <c r="W25" s="217" t="s">
        <v>210</v>
      </c>
      <c r="X25" s="217" t="s">
        <v>210</v>
      </c>
      <c r="Y25" s="217" t="s">
        <v>210</v>
      </c>
      <c r="Z25" s="217" t="s">
        <v>210</v>
      </c>
      <c r="AA25" s="217" t="s">
        <v>210</v>
      </c>
      <c r="AB25" s="217" t="s">
        <v>210</v>
      </c>
      <c r="AC25" s="217" t="s">
        <v>210</v>
      </c>
      <c r="AD25" s="217" t="s">
        <v>210</v>
      </c>
      <c r="AE25" s="217" t="s">
        <v>210</v>
      </c>
      <c r="AF25" s="217" t="s">
        <v>210</v>
      </c>
      <c r="AG25" s="217" t="s">
        <v>210</v>
      </c>
      <c r="AH25" s="217" t="s">
        <v>210</v>
      </c>
      <c r="AI25" s="217" t="s">
        <v>210</v>
      </c>
      <c r="AJ25" s="217" t="s">
        <v>210</v>
      </c>
      <c r="AK25" s="217" t="s">
        <v>210</v>
      </c>
      <c r="AL25" s="217" t="s">
        <v>210</v>
      </c>
      <c r="AM25" s="217" t="s">
        <v>210</v>
      </c>
      <c r="AN25" s="217" t="s">
        <v>210</v>
      </c>
      <c r="AO25" s="217" t="s">
        <v>210</v>
      </c>
      <c r="AP25" s="217" t="s">
        <v>210</v>
      </c>
      <c r="AQ25" s="217" t="s">
        <v>210</v>
      </c>
      <c r="AR25" s="217" t="s">
        <v>210</v>
      </c>
      <c r="AS25" s="236"/>
      <c r="AT25" s="8"/>
      <c r="AU25" s="7"/>
      <c r="AV25" s="3"/>
      <c r="AW25" s="16">
        <f t="shared" si="6"/>
        <v>0</v>
      </c>
      <c r="AX25" s="205">
        <f t="shared" si="8"/>
        <v>0</v>
      </c>
      <c r="AY25" s="18">
        <f>COUNTIF(H25:AV25,"○")</f>
        <v>0</v>
      </c>
      <c r="AZ25" s="19">
        <f t="shared" si="2"/>
        <v>0</v>
      </c>
      <c r="BA25" s="20">
        <f t="shared" si="9"/>
        <v>0</v>
      </c>
      <c r="BB25" s="21">
        <f t="shared" si="10"/>
        <v>0</v>
      </c>
      <c r="BC25">
        <f t="shared" si="5"/>
        <v>37</v>
      </c>
    </row>
    <row r="26" spans="1:55" ht="13.5">
      <c r="A26" s="211" t="s">
        <v>411</v>
      </c>
      <c r="B26" s="212" t="s">
        <v>411</v>
      </c>
      <c r="C26" s="220">
        <v>27</v>
      </c>
      <c r="D26" s="220">
        <v>27</v>
      </c>
      <c r="E26" s="214" t="s">
        <v>440</v>
      </c>
      <c r="F26" s="221" t="s">
        <v>374</v>
      </c>
      <c r="G26" s="214"/>
      <c r="H26" s="217" t="s">
        <v>210</v>
      </c>
      <c r="I26" s="217" t="s">
        <v>210</v>
      </c>
      <c r="J26" s="217"/>
      <c r="K26" s="216" t="s">
        <v>204</v>
      </c>
      <c r="L26" s="216" t="s">
        <v>252</v>
      </c>
      <c r="M26" s="217" t="s">
        <v>210</v>
      </c>
      <c r="N26" s="216"/>
      <c r="O26" s="216" t="s">
        <v>204</v>
      </c>
      <c r="P26" s="216" t="s">
        <v>204</v>
      </c>
      <c r="Q26" s="216"/>
      <c r="R26" s="216" t="s">
        <v>204</v>
      </c>
      <c r="S26" s="216" t="s">
        <v>252</v>
      </c>
      <c r="T26" s="217" t="s">
        <v>210</v>
      </c>
      <c r="U26" s="217" t="s">
        <v>210</v>
      </c>
      <c r="V26" s="216" t="s">
        <v>204</v>
      </c>
      <c r="W26" s="217" t="s">
        <v>210</v>
      </c>
      <c r="X26" s="216" t="s">
        <v>252</v>
      </c>
      <c r="Y26" s="217" t="s">
        <v>210</v>
      </c>
      <c r="Z26" s="217" t="s">
        <v>210</v>
      </c>
      <c r="AA26" s="217" t="s">
        <v>210</v>
      </c>
      <c r="AB26" s="217" t="s">
        <v>210</v>
      </c>
      <c r="AC26" s="217" t="s">
        <v>210</v>
      </c>
      <c r="AD26" s="216" t="s">
        <v>204</v>
      </c>
      <c r="AE26" s="217" t="s">
        <v>210</v>
      </c>
      <c r="AF26" s="216" t="s">
        <v>252</v>
      </c>
      <c r="AG26" s="216" t="s">
        <v>252</v>
      </c>
      <c r="AH26" s="217" t="s">
        <v>210</v>
      </c>
      <c r="AI26" s="216" t="s">
        <v>204</v>
      </c>
      <c r="AJ26" s="216" t="s">
        <v>204</v>
      </c>
      <c r="AK26" s="217" t="s">
        <v>210</v>
      </c>
      <c r="AL26" s="217" t="s">
        <v>210</v>
      </c>
      <c r="AM26" s="216" t="s">
        <v>204</v>
      </c>
      <c r="AN26" s="216" t="s">
        <v>204</v>
      </c>
      <c r="AO26" s="217" t="s">
        <v>210</v>
      </c>
      <c r="AP26" s="216" t="s">
        <v>204</v>
      </c>
      <c r="AQ26" s="216" t="s">
        <v>252</v>
      </c>
      <c r="AR26" s="217" t="s">
        <v>210</v>
      </c>
      <c r="AS26" s="235"/>
      <c r="AT26" s="8"/>
      <c r="AU26" s="7"/>
      <c r="AV26" s="3"/>
      <c r="AW26" s="16">
        <f t="shared" si="6"/>
        <v>17</v>
      </c>
      <c r="AX26" s="205">
        <f t="shared" si="8"/>
        <v>0.5</v>
      </c>
      <c r="AY26" s="18">
        <f>COUNTIF(H26:AV26,"○")</f>
        <v>11</v>
      </c>
      <c r="AZ26" s="19">
        <f t="shared" si="2"/>
        <v>0.4230769230769231</v>
      </c>
      <c r="BA26" s="20">
        <f t="shared" si="9"/>
        <v>6</v>
      </c>
      <c r="BB26" s="21">
        <f t="shared" si="10"/>
        <v>0.5454545454545454</v>
      </c>
      <c r="BC26">
        <f t="shared" si="5"/>
        <v>11</v>
      </c>
    </row>
    <row r="27" spans="1:55" ht="13.5">
      <c r="A27" s="211" t="s">
        <v>411</v>
      </c>
      <c r="B27" s="212" t="s">
        <v>411</v>
      </c>
      <c r="C27" s="220">
        <v>28</v>
      </c>
      <c r="D27" s="220">
        <v>1</v>
      </c>
      <c r="E27" s="214" t="s">
        <v>419</v>
      </c>
      <c r="F27" s="215" t="s">
        <v>375</v>
      </c>
      <c r="G27" s="214"/>
      <c r="H27" s="217" t="s">
        <v>210</v>
      </c>
      <c r="I27" s="217" t="s">
        <v>210</v>
      </c>
      <c r="J27" s="217" t="s">
        <v>210</v>
      </c>
      <c r="K27" s="217" t="s">
        <v>210</v>
      </c>
      <c r="L27" s="217" t="s">
        <v>210</v>
      </c>
      <c r="M27" s="217" t="s">
        <v>210</v>
      </c>
      <c r="N27" s="217" t="s">
        <v>210</v>
      </c>
      <c r="O27" s="217" t="s">
        <v>210</v>
      </c>
      <c r="P27" s="217" t="s">
        <v>210</v>
      </c>
      <c r="Q27" s="217" t="s">
        <v>210</v>
      </c>
      <c r="R27" s="216" t="s">
        <v>204</v>
      </c>
      <c r="S27" s="216" t="s">
        <v>252</v>
      </c>
      <c r="T27" s="217" t="s">
        <v>210</v>
      </c>
      <c r="U27" s="216" t="s">
        <v>252</v>
      </c>
      <c r="V27" s="217" t="s">
        <v>210</v>
      </c>
      <c r="W27" s="217" t="s">
        <v>210</v>
      </c>
      <c r="X27" s="217" t="s">
        <v>210</v>
      </c>
      <c r="Y27" s="217" t="s">
        <v>210</v>
      </c>
      <c r="Z27" s="217" t="s">
        <v>210</v>
      </c>
      <c r="AA27" s="216" t="s">
        <v>252</v>
      </c>
      <c r="AB27" s="217" t="s">
        <v>210</v>
      </c>
      <c r="AC27" s="216" t="s">
        <v>252</v>
      </c>
      <c r="AD27" s="217" t="s">
        <v>210</v>
      </c>
      <c r="AE27" s="217" t="s">
        <v>210</v>
      </c>
      <c r="AF27" s="216" t="s">
        <v>252</v>
      </c>
      <c r="AG27" s="216" t="s">
        <v>252</v>
      </c>
      <c r="AH27" s="217" t="s">
        <v>210</v>
      </c>
      <c r="AI27" s="217" t="s">
        <v>210</v>
      </c>
      <c r="AJ27" s="217" t="s">
        <v>210</v>
      </c>
      <c r="AK27" s="217" t="s">
        <v>210</v>
      </c>
      <c r="AL27" s="217" t="s">
        <v>210</v>
      </c>
      <c r="AM27" s="217" t="s">
        <v>210</v>
      </c>
      <c r="AN27" s="217" t="s">
        <v>210</v>
      </c>
      <c r="AO27" s="217" t="s">
        <v>210</v>
      </c>
      <c r="AP27" s="216" t="s">
        <v>204</v>
      </c>
      <c r="AQ27" s="216" t="s">
        <v>252</v>
      </c>
      <c r="AR27" s="217" t="s">
        <v>210</v>
      </c>
      <c r="AS27" s="236"/>
      <c r="AT27" s="8"/>
      <c r="AU27" s="7"/>
      <c r="AV27" s="3"/>
      <c r="AW27" s="16">
        <f t="shared" si="6"/>
        <v>9</v>
      </c>
      <c r="AX27" s="205">
        <f t="shared" si="8"/>
        <v>0.24324324324324326</v>
      </c>
      <c r="AY27" s="18">
        <f>COUNTIF(H27:AV27,"○")</f>
        <v>2</v>
      </c>
      <c r="AZ27" s="19">
        <f t="shared" si="2"/>
        <v>0.07692307692307693</v>
      </c>
      <c r="BA27" s="20">
        <f t="shared" si="9"/>
        <v>7</v>
      </c>
      <c r="BB27" s="21">
        <f t="shared" si="10"/>
        <v>0.6363636363636364</v>
      </c>
      <c r="BC27">
        <f t="shared" si="5"/>
        <v>19</v>
      </c>
    </row>
    <row r="28" spans="1:55" ht="13.5">
      <c r="A28" s="211" t="s">
        <v>411</v>
      </c>
      <c r="B28" s="212" t="s">
        <v>411</v>
      </c>
      <c r="C28" s="212" t="s">
        <v>411</v>
      </c>
      <c r="D28" s="212">
        <v>3</v>
      </c>
      <c r="E28" s="214" t="s">
        <v>449</v>
      </c>
      <c r="F28" s="221" t="s">
        <v>374</v>
      </c>
      <c r="G28" s="214"/>
      <c r="H28" s="217" t="s">
        <v>210</v>
      </c>
      <c r="I28" s="217" t="s">
        <v>210</v>
      </c>
      <c r="J28" s="217" t="s">
        <v>210</v>
      </c>
      <c r="K28" s="217" t="s">
        <v>210</v>
      </c>
      <c r="L28" s="217" t="s">
        <v>210</v>
      </c>
      <c r="M28" s="217" t="s">
        <v>210</v>
      </c>
      <c r="N28" s="217" t="s">
        <v>210</v>
      </c>
      <c r="O28" s="217" t="s">
        <v>210</v>
      </c>
      <c r="P28" s="217" t="s">
        <v>210</v>
      </c>
      <c r="Q28" s="217" t="s">
        <v>210</v>
      </c>
      <c r="R28" s="217" t="s">
        <v>210</v>
      </c>
      <c r="S28" s="217" t="s">
        <v>210</v>
      </c>
      <c r="T28" s="217" t="s">
        <v>210</v>
      </c>
      <c r="U28" s="217" t="s">
        <v>210</v>
      </c>
      <c r="V28" s="217" t="s">
        <v>210</v>
      </c>
      <c r="W28" s="217" t="s">
        <v>210</v>
      </c>
      <c r="X28" s="217" t="s">
        <v>210</v>
      </c>
      <c r="Y28" s="217" t="s">
        <v>210</v>
      </c>
      <c r="Z28" s="217" t="s">
        <v>210</v>
      </c>
      <c r="AA28" s="217" t="s">
        <v>210</v>
      </c>
      <c r="AB28" s="217" t="s">
        <v>210</v>
      </c>
      <c r="AC28" s="217" t="s">
        <v>210</v>
      </c>
      <c r="AD28" s="217" t="s">
        <v>210</v>
      </c>
      <c r="AE28" s="217" t="s">
        <v>210</v>
      </c>
      <c r="AF28" s="217" t="s">
        <v>210</v>
      </c>
      <c r="AG28" s="217" t="s">
        <v>210</v>
      </c>
      <c r="AH28" s="217" t="s">
        <v>210</v>
      </c>
      <c r="AI28" s="217" t="s">
        <v>210</v>
      </c>
      <c r="AJ28" s="217" t="s">
        <v>210</v>
      </c>
      <c r="AK28" s="217" t="s">
        <v>210</v>
      </c>
      <c r="AL28" s="217" t="s">
        <v>210</v>
      </c>
      <c r="AM28" s="217" t="s">
        <v>210</v>
      </c>
      <c r="AN28" s="217" t="s">
        <v>210</v>
      </c>
      <c r="AO28" s="217" t="s">
        <v>210</v>
      </c>
      <c r="AP28" s="217" t="s">
        <v>210</v>
      </c>
      <c r="AQ28" s="217" t="s">
        <v>210</v>
      </c>
      <c r="AR28" s="217" t="s">
        <v>210</v>
      </c>
      <c r="AS28" s="236"/>
      <c r="AT28" s="8"/>
      <c r="AU28" s="7"/>
      <c r="AV28" s="3"/>
      <c r="AW28" s="16">
        <f t="shared" si="6"/>
        <v>0</v>
      </c>
      <c r="AX28" s="205">
        <f t="shared" si="8"/>
        <v>0</v>
      </c>
      <c r="AY28" s="18">
        <f>COUNTIF(AU28:AV28,"○")</f>
        <v>0</v>
      </c>
      <c r="AZ28" s="19">
        <f t="shared" si="2"/>
        <v>0</v>
      </c>
      <c r="BA28" s="20">
        <f t="shared" si="9"/>
        <v>0</v>
      </c>
      <c r="BB28" s="21">
        <f t="shared" si="10"/>
        <v>0</v>
      </c>
      <c r="BC28">
        <f t="shared" si="5"/>
        <v>37</v>
      </c>
    </row>
    <row r="29" spans="1:55" ht="13.5">
      <c r="A29" s="211" t="s">
        <v>411</v>
      </c>
      <c r="B29" s="212" t="s">
        <v>411</v>
      </c>
      <c r="C29" s="212" t="s">
        <v>411</v>
      </c>
      <c r="D29" s="212">
        <v>24</v>
      </c>
      <c r="E29" s="214" t="s">
        <v>420</v>
      </c>
      <c r="F29" s="215" t="s">
        <v>375</v>
      </c>
      <c r="G29" s="214"/>
      <c r="H29" s="217" t="s">
        <v>210</v>
      </c>
      <c r="I29" s="217" t="s">
        <v>210</v>
      </c>
      <c r="J29" s="217" t="s">
        <v>210</v>
      </c>
      <c r="K29" s="217" t="s">
        <v>210</v>
      </c>
      <c r="L29" s="217" t="s">
        <v>210</v>
      </c>
      <c r="M29" s="217" t="s">
        <v>210</v>
      </c>
      <c r="N29" s="216" t="s">
        <v>204</v>
      </c>
      <c r="O29" s="217" t="s">
        <v>210</v>
      </c>
      <c r="P29" s="217" t="s">
        <v>210</v>
      </c>
      <c r="Q29" s="217" t="s">
        <v>210</v>
      </c>
      <c r="R29" s="217" t="s">
        <v>210</v>
      </c>
      <c r="S29" s="217" t="s">
        <v>210</v>
      </c>
      <c r="T29" s="217" t="s">
        <v>210</v>
      </c>
      <c r="U29" s="217" t="s">
        <v>210</v>
      </c>
      <c r="V29" s="216" t="s">
        <v>204</v>
      </c>
      <c r="W29" s="217" t="s">
        <v>210</v>
      </c>
      <c r="X29" s="217" t="s">
        <v>210</v>
      </c>
      <c r="Y29" s="217" t="s">
        <v>210</v>
      </c>
      <c r="Z29" s="217" t="s">
        <v>210</v>
      </c>
      <c r="AA29" s="217" t="s">
        <v>210</v>
      </c>
      <c r="AB29" s="217" t="s">
        <v>210</v>
      </c>
      <c r="AC29" s="217" t="s">
        <v>210</v>
      </c>
      <c r="AD29" s="217" t="s">
        <v>210</v>
      </c>
      <c r="AE29" s="217" t="s">
        <v>210</v>
      </c>
      <c r="AF29" s="216" t="s">
        <v>252</v>
      </c>
      <c r="AG29" s="236"/>
      <c r="AH29" s="216" t="s">
        <v>204</v>
      </c>
      <c r="AI29" s="217" t="s">
        <v>210</v>
      </c>
      <c r="AJ29" s="217" t="s">
        <v>210</v>
      </c>
      <c r="AK29" s="217" t="s">
        <v>210</v>
      </c>
      <c r="AL29" s="217" t="s">
        <v>210</v>
      </c>
      <c r="AM29" s="217" t="s">
        <v>210</v>
      </c>
      <c r="AN29" s="217" t="s">
        <v>210</v>
      </c>
      <c r="AO29" s="217" t="s">
        <v>210</v>
      </c>
      <c r="AP29" s="216" t="s">
        <v>204</v>
      </c>
      <c r="AQ29" s="217" t="s">
        <v>210</v>
      </c>
      <c r="AR29" s="217" t="s">
        <v>210</v>
      </c>
      <c r="AS29" s="235"/>
      <c r="AT29" s="8"/>
      <c r="AU29" s="7"/>
      <c r="AV29" s="3"/>
      <c r="AW29" s="16">
        <f t="shared" si="6"/>
        <v>1</v>
      </c>
      <c r="AX29" s="205">
        <f t="shared" si="8"/>
        <v>0.027777777777777776</v>
      </c>
      <c r="AY29" s="18">
        <f>COUNTIF(AU29:AV29,"○")</f>
        <v>0</v>
      </c>
      <c r="AZ29" s="19">
        <f t="shared" si="2"/>
        <v>0</v>
      </c>
      <c r="BA29" s="20">
        <f t="shared" si="9"/>
        <v>1</v>
      </c>
      <c r="BB29" s="21">
        <f t="shared" si="10"/>
        <v>0.09090909090909091</v>
      </c>
      <c r="BC29">
        <f t="shared" si="5"/>
        <v>34</v>
      </c>
    </row>
    <row r="30" spans="1:55" ht="13.5">
      <c r="A30" s="218">
        <v>8</v>
      </c>
      <c r="B30" s="219">
        <v>8</v>
      </c>
      <c r="C30" s="213">
        <v>8</v>
      </c>
      <c r="D30" s="213">
        <v>23</v>
      </c>
      <c r="E30" s="214" t="s">
        <v>424</v>
      </c>
      <c r="F30" s="215" t="s">
        <v>375</v>
      </c>
      <c r="G30" s="215"/>
      <c r="H30" s="217" t="s">
        <v>210</v>
      </c>
      <c r="I30" s="217" t="s">
        <v>210</v>
      </c>
      <c r="J30" s="217" t="s">
        <v>210</v>
      </c>
      <c r="K30" s="217" t="s">
        <v>210</v>
      </c>
      <c r="L30" s="217" t="s">
        <v>210</v>
      </c>
      <c r="M30" s="217" t="s">
        <v>210</v>
      </c>
      <c r="N30" s="217" t="s">
        <v>210</v>
      </c>
      <c r="O30" s="217" t="s">
        <v>210</v>
      </c>
      <c r="P30" s="216" t="s">
        <v>204</v>
      </c>
      <c r="Q30" s="217" t="s">
        <v>210</v>
      </c>
      <c r="R30" s="216" t="s">
        <v>204</v>
      </c>
      <c r="S30" s="217" t="s">
        <v>210</v>
      </c>
      <c r="T30" s="217" t="s">
        <v>210</v>
      </c>
      <c r="U30" s="217" t="s">
        <v>210</v>
      </c>
      <c r="V30" s="217" t="s">
        <v>210</v>
      </c>
      <c r="W30" s="217" t="s">
        <v>210</v>
      </c>
      <c r="X30" s="217" t="s">
        <v>210</v>
      </c>
      <c r="Y30" s="217" t="s">
        <v>210</v>
      </c>
      <c r="Z30" s="217" t="s">
        <v>210</v>
      </c>
      <c r="AA30" s="217" t="s">
        <v>210</v>
      </c>
      <c r="AB30" s="217" t="s">
        <v>210</v>
      </c>
      <c r="AC30" s="217" t="s">
        <v>210</v>
      </c>
      <c r="AD30" s="217" t="s">
        <v>210</v>
      </c>
      <c r="AE30" s="217" t="s">
        <v>210</v>
      </c>
      <c r="AF30" s="217" t="s">
        <v>210</v>
      </c>
      <c r="AG30" s="236"/>
      <c r="AH30" s="217" t="s">
        <v>210</v>
      </c>
      <c r="AI30" s="217" t="s">
        <v>210</v>
      </c>
      <c r="AJ30" s="217" t="s">
        <v>210</v>
      </c>
      <c r="AK30" s="217" t="s">
        <v>210</v>
      </c>
      <c r="AL30" s="217" t="s">
        <v>210</v>
      </c>
      <c r="AM30" s="217" t="s">
        <v>210</v>
      </c>
      <c r="AN30" s="217" t="s">
        <v>210</v>
      </c>
      <c r="AO30" s="217" t="s">
        <v>210</v>
      </c>
      <c r="AP30" s="217" t="s">
        <v>210</v>
      </c>
      <c r="AQ30" s="217" t="s">
        <v>210</v>
      </c>
      <c r="AR30" s="216" t="s">
        <v>204</v>
      </c>
      <c r="AS30" s="236"/>
      <c r="AT30" s="8"/>
      <c r="AU30" s="8"/>
      <c r="AV30" s="3"/>
      <c r="AW30" s="16">
        <f t="shared" si="6"/>
        <v>3</v>
      </c>
      <c r="AX30" s="205">
        <f t="shared" si="8"/>
        <v>0.08333333333333333</v>
      </c>
      <c r="AY30" s="18">
        <f aca="true" t="shared" si="11" ref="AY30:AY37">COUNTIF(H30:AV30,"○")</f>
        <v>3</v>
      </c>
      <c r="AZ30" s="19">
        <f t="shared" si="2"/>
        <v>0.11538461538461539</v>
      </c>
      <c r="BA30" s="20">
        <f t="shared" si="9"/>
        <v>0</v>
      </c>
      <c r="BB30" s="21">
        <f t="shared" si="10"/>
        <v>0</v>
      </c>
      <c r="BC30">
        <f t="shared" si="5"/>
        <v>30</v>
      </c>
    </row>
    <row r="31" spans="1:55" ht="13.5">
      <c r="A31" s="211">
        <v>19</v>
      </c>
      <c r="B31" s="212">
        <v>19</v>
      </c>
      <c r="C31" s="213">
        <v>19</v>
      </c>
      <c r="D31" s="213">
        <v>19</v>
      </c>
      <c r="E31" s="214" t="s">
        <v>436</v>
      </c>
      <c r="F31" s="215" t="s">
        <v>375</v>
      </c>
      <c r="G31" s="215"/>
      <c r="H31" s="217" t="s">
        <v>210</v>
      </c>
      <c r="I31" s="217" t="s">
        <v>210</v>
      </c>
      <c r="J31" s="217" t="s">
        <v>210</v>
      </c>
      <c r="K31" s="217" t="s">
        <v>210</v>
      </c>
      <c r="L31" s="216" t="s">
        <v>252</v>
      </c>
      <c r="M31" s="216" t="s">
        <v>204</v>
      </c>
      <c r="N31" s="217" t="s">
        <v>210</v>
      </c>
      <c r="O31" s="217" t="s">
        <v>210</v>
      </c>
      <c r="P31" s="216" t="s">
        <v>204</v>
      </c>
      <c r="Q31" s="217" t="s">
        <v>210</v>
      </c>
      <c r="R31" s="217" t="s">
        <v>210</v>
      </c>
      <c r="S31" s="217" t="s">
        <v>210</v>
      </c>
      <c r="T31" s="216" t="s">
        <v>204</v>
      </c>
      <c r="U31" s="217" t="s">
        <v>210</v>
      </c>
      <c r="V31" s="217" t="s">
        <v>210</v>
      </c>
      <c r="W31" s="217" t="s">
        <v>210</v>
      </c>
      <c r="X31" s="216" t="s">
        <v>252</v>
      </c>
      <c r="Y31" s="217" t="s">
        <v>210</v>
      </c>
      <c r="Z31" s="217" t="s">
        <v>210</v>
      </c>
      <c r="AA31" s="216" t="s">
        <v>252</v>
      </c>
      <c r="AB31" s="217" t="s">
        <v>210</v>
      </c>
      <c r="AC31" s="216" t="s">
        <v>252</v>
      </c>
      <c r="AD31" s="217" t="s">
        <v>210</v>
      </c>
      <c r="AE31" s="217" t="s">
        <v>210</v>
      </c>
      <c r="AF31" s="216" t="s">
        <v>252</v>
      </c>
      <c r="AG31" s="216" t="s">
        <v>252</v>
      </c>
      <c r="AH31" s="216" t="s">
        <v>204</v>
      </c>
      <c r="AI31" s="217" t="s">
        <v>210</v>
      </c>
      <c r="AJ31" s="216" t="s">
        <v>204</v>
      </c>
      <c r="AK31" s="217" t="s">
        <v>210</v>
      </c>
      <c r="AL31" s="217" t="s">
        <v>210</v>
      </c>
      <c r="AM31" s="216" t="s">
        <v>204</v>
      </c>
      <c r="AN31" s="217" t="s">
        <v>210</v>
      </c>
      <c r="AO31" s="217" t="s">
        <v>210</v>
      </c>
      <c r="AP31" s="217" t="s">
        <v>210</v>
      </c>
      <c r="AQ31" s="217" t="s">
        <v>210</v>
      </c>
      <c r="AR31" s="216" t="s">
        <v>204</v>
      </c>
      <c r="AS31" s="236"/>
      <c r="AT31" s="8"/>
      <c r="AU31" s="7"/>
      <c r="AV31" s="3"/>
      <c r="AW31" s="16">
        <f t="shared" si="6"/>
        <v>13</v>
      </c>
      <c r="AX31" s="205">
        <f t="shared" si="8"/>
        <v>0.35135135135135137</v>
      </c>
      <c r="AY31" s="18">
        <f t="shared" si="11"/>
        <v>7</v>
      </c>
      <c r="AZ31" s="19">
        <f t="shared" si="2"/>
        <v>0.2692307692307692</v>
      </c>
      <c r="BA31" s="20">
        <f t="shared" si="9"/>
        <v>6</v>
      </c>
      <c r="BB31" s="21">
        <f t="shared" si="10"/>
        <v>0.5454545454545454</v>
      </c>
      <c r="BC31">
        <f t="shared" si="5"/>
        <v>15</v>
      </c>
    </row>
    <row r="32" spans="1:55" ht="13.5">
      <c r="A32" s="211" t="s">
        <v>411</v>
      </c>
      <c r="B32" s="212" t="s">
        <v>411</v>
      </c>
      <c r="C32" s="220">
        <v>21</v>
      </c>
      <c r="D32" s="220">
        <v>37</v>
      </c>
      <c r="E32" s="214" t="s">
        <v>437</v>
      </c>
      <c r="F32" s="215" t="s">
        <v>375</v>
      </c>
      <c r="G32" s="219"/>
      <c r="H32" s="217" t="s">
        <v>210</v>
      </c>
      <c r="I32" s="217" t="s">
        <v>210</v>
      </c>
      <c r="J32" s="217" t="s">
        <v>210</v>
      </c>
      <c r="K32" s="217" t="s">
        <v>210</v>
      </c>
      <c r="L32" s="217" t="s">
        <v>210</v>
      </c>
      <c r="M32" s="217" t="s">
        <v>210</v>
      </c>
      <c r="N32" s="217" t="s">
        <v>210</v>
      </c>
      <c r="O32" s="217" t="s">
        <v>210</v>
      </c>
      <c r="P32" s="217" t="s">
        <v>210</v>
      </c>
      <c r="Q32" s="217" t="s">
        <v>210</v>
      </c>
      <c r="R32" s="217" t="s">
        <v>210</v>
      </c>
      <c r="S32" s="217" t="s">
        <v>210</v>
      </c>
      <c r="T32" s="217" t="s">
        <v>210</v>
      </c>
      <c r="U32" s="217" t="s">
        <v>210</v>
      </c>
      <c r="V32" s="217" t="s">
        <v>210</v>
      </c>
      <c r="W32" s="217" t="s">
        <v>210</v>
      </c>
      <c r="X32" s="217" t="s">
        <v>210</v>
      </c>
      <c r="Y32" s="217" t="s">
        <v>210</v>
      </c>
      <c r="Z32" s="217" t="s">
        <v>210</v>
      </c>
      <c r="AA32" s="217" t="s">
        <v>210</v>
      </c>
      <c r="AB32" s="217" t="s">
        <v>210</v>
      </c>
      <c r="AC32" s="217" t="s">
        <v>210</v>
      </c>
      <c r="AD32" s="217" t="s">
        <v>210</v>
      </c>
      <c r="AE32" s="217" t="s">
        <v>210</v>
      </c>
      <c r="AF32" s="217" t="s">
        <v>210</v>
      </c>
      <c r="AG32" s="217" t="s">
        <v>210</v>
      </c>
      <c r="AH32" s="217" t="s">
        <v>210</v>
      </c>
      <c r="AI32" s="217" t="s">
        <v>210</v>
      </c>
      <c r="AJ32" s="217" t="s">
        <v>210</v>
      </c>
      <c r="AK32" s="217" t="s">
        <v>210</v>
      </c>
      <c r="AL32" s="217" t="s">
        <v>210</v>
      </c>
      <c r="AM32" s="217" t="s">
        <v>210</v>
      </c>
      <c r="AN32" s="217" t="s">
        <v>210</v>
      </c>
      <c r="AO32" s="217" t="s">
        <v>210</v>
      </c>
      <c r="AP32" s="217" t="s">
        <v>210</v>
      </c>
      <c r="AQ32" s="217" t="s">
        <v>210</v>
      </c>
      <c r="AR32" s="217" t="s">
        <v>210</v>
      </c>
      <c r="AS32" s="236"/>
      <c r="AT32" s="8"/>
      <c r="AU32" s="8"/>
      <c r="AV32" s="3"/>
      <c r="AW32" s="16">
        <f t="shared" si="6"/>
        <v>0</v>
      </c>
      <c r="AX32" s="205">
        <f t="shared" si="8"/>
        <v>0</v>
      </c>
      <c r="AY32" s="18">
        <f t="shared" si="11"/>
        <v>0</v>
      </c>
      <c r="AZ32" s="19">
        <f t="shared" si="2"/>
        <v>0</v>
      </c>
      <c r="BA32" s="20">
        <f t="shared" si="9"/>
        <v>0</v>
      </c>
      <c r="BB32" s="21">
        <f t="shared" si="10"/>
        <v>0</v>
      </c>
      <c r="BC32">
        <f t="shared" si="5"/>
        <v>37</v>
      </c>
    </row>
    <row r="33" spans="1:55" ht="13.5">
      <c r="A33" s="211">
        <v>99</v>
      </c>
      <c r="B33" s="212" t="s">
        <v>411</v>
      </c>
      <c r="C33" s="213">
        <v>99</v>
      </c>
      <c r="D33" s="213">
        <v>99</v>
      </c>
      <c r="E33" s="214" t="s">
        <v>455</v>
      </c>
      <c r="F33" s="221" t="s">
        <v>374</v>
      </c>
      <c r="G33" s="215"/>
      <c r="H33" s="217" t="s">
        <v>210</v>
      </c>
      <c r="I33" s="217" t="s">
        <v>210</v>
      </c>
      <c r="J33" s="217" t="s">
        <v>210</v>
      </c>
      <c r="K33" s="217" t="s">
        <v>210</v>
      </c>
      <c r="L33" s="217" t="s">
        <v>210</v>
      </c>
      <c r="M33" s="217" t="s">
        <v>210</v>
      </c>
      <c r="N33" s="217" t="s">
        <v>210</v>
      </c>
      <c r="O33" s="217" t="s">
        <v>210</v>
      </c>
      <c r="P33" s="217" t="s">
        <v>210</v>
      </c>
      <c r="Q33" s="217" t="s">
        <v>210</v>
      </c>
      <c r="R33" s="217" t="s">
        <v>210</v>
      </c>
      <c r="S33" s="217" t="s">
        <v>210</v>
      </c>
      <c r="T33" s="217" t="s">
        <v>210</v>
      </c>
      <c r="U33" s="217" t="s">
        <v>210</v>
      </c>
      <c r="V33" s="217" t="s">
        <v>210</v>
      </c>
      <c r="W33" s="217" t="s">
        <v>210</v>
      </c>
      <c r="X33" s="217" t="s">
        <v>210</v>
      </c>
      <c r="Y33" s="217" t="s">
        <v>210</v>
      </c>
      <c r="Z33" s="217" t="s">
        <v>210</v>
      </c>
      <c r="AA33" s="217" t="s">
        <v>210</v>
      </c>
      <c r="AB33" s="217" t="s">
        <v>210</v>
      </c>
      <c r="AC33" s="217" t="s">
        <v>210</v>
      </c>
      <c r="AD33" s="217" t="s">
        <v>210</v>
      </c>
      <c r="AE33" s="217" t="s">
        <v>210</v>
      </c>
      <c r="AF33" s="217" t="s">
        <v>210</v>
      </c>
      <c r="AG33" s="217" t="s">
        <v>210</v>
      </c>
      <c r="AH33" s="217" t="s">
        <v>210</v>
      </c>
      <c r="AI33" s="217" t="s">
        <v>210</v>
      </c>
      <c r="AJ33" s="217" t="s">
        <v>210</v>
      </c>
      <c r="AK33" s="217" t="s">
        <v>210</v>
      </c>
      <c r="AL33" s="217" t="s">
        <v>210</v>
      </c>
      <c r="AM33" s="217" t="s">
        <v>210</v>
      </c>
      <c r="AN33" s="217" t="s">
        <v>210</v>
      </c>
      <c r="AO33" s="217" t="s">
        <v>210</v>
      </c>
      <c r="AP33" s="217" t="s">
        <v>210</v>
      </c>
      <c r="AQ33" s="217" t="s">
        <v>210</v>
      </c>
      <c r="AR33" s="217" t="s">
        <v>210</v>
      </c>
      <c r="AS33" s="236"/>
      <c r="AT33" s="8"/>
      <c r="AU33" s="8"/>
      <c r="AV33" s="3"/>
      <c r="AW33" s="16">
        <f t="shared" si="6"/>
        <v>0</v>
      </c>
      <c r="AX33" s="205">
        <f t="shared" si="8"/>
        <v>0</v>
      </c>
      <c r="AY33" s="18">
        <f t="shared" si="11"/>
        <v>0</v>
      </c>
      <c r="AZ33" s="19">
        <f t="shared" si="2"/>
        <v>0</v>
      </c>
      <c r="BA33" s="20">
        <f t="shared" si="9"/>
        <v>0</v>
      </c>
      <c r="BB33" s="21">
        <f t="shared" si="10"/>
        <v>0</v>
      </c>
      <c r="BC33">
        <f t="shared" si="5"/>
        <v>37</v>
      </c>
    </row>
    <row r="34" spans="1:55" ht="13.5">
      <c r="A34" s="211">
        <v>31</v>
      </c>
      <c r="B34" s="212">
        <v>31</v>
      </c>
      <c r="C34" s="220">
        <v>31</v>
      </c>
      <c r="D34" s="212" t="s">
        <v>411</v>
      </c>
      <c r="E34" s="214" t="s">
        <v>438</v>
      </c>
      <c r="F34" s="215" t="s">
        <v>375</v>
      </c>
      <c r="G34" s="215" t="s">
        <v>430</v>
      </c>
      <c r="H34" s="217" t="s">
        <v>210</v>
      </c>
      <c r="I34" s="217" t="s">
        <v>210</v>
      </c>
      <c r="J34" s="217" t="s">
        <v>210</v>
      </c>
      <c r="K34" s="217" t="s">
        <v>210</v>
      </c>
      <c r="L34" s="217" t="s">
        <v>210</v>
      </c>
      <c r="M34" s="217" t="s">
        <v>210</v>
      </c>
      <c r="N34" s="217" t="s">
        <v>210</v>
      </c>
      <c r="O34" s="217" t="s">
        <v>210</v>
      </c>
      <c r="P34" s="217" t="s">
        <v>210</v>
      </c>
      <c r="Q34" s="217" t="s">
        <v>210</v>
      </c>
      <c r="R34" s="216" t="s">
        <v>204</v>
      </c>
      <c r="S34" s="217" t="s">
        <v>210</v>
      </c>
      <c r="T34" s="217" t="s">
        <v>210</v>
      </c>
      <c r="U34" s="217" t="s">
        <v>210</v>
      </c>
      <c r="V34" s="217" t="s">
        <v>210</v>
      </c>
      <c r="W34" s="216" t="s">
        <v>204</v>
      </c>
      <c r="X34" s="217" t="s">
        <v>210</v>
      </c>
      <c r="Y34" s="217" t="s">
        <v>210</v>
      </c>
      <c r="Z34" s="217" t="s">
        <v>210</v>
      </c>
      <c r="AA34" s="217" t="s">
        <v>210</v>
      </c>
      <c r="AB34" s="217" t="s">
        <v>210</v>
      </c>
      <c r="AC34" s="217" t="s">
        <v>210</v>
      </c>
      <c r="AD34" s="217" t="s">
        <v>210</v>
      </c>
      <c r="AE34" s="217" t="s">
        <v>210</v>
      </c>
      <c r="AF34" s="216" t="s">
        <v>252</v>
      </c>
      <c r="AG34" s="216" t="s">
        <v>252</v>
      </c>
      <c r="AH34" s="217" t="s">
        <v>210</v>
      </c>
      <c r="AI34" s="217" t="s">
        <v>210</v>
      </c>
      <c r="AJ34" s="217" t="s">
        <v>210</v>
      </c>
      <c r="AK34" s="217" t="s">
        <v>210</v>
      </c>
      <c r="AL34" s="217" t="s">
        <v>210</v>
      </c>
      <c r="AM34" s="217" t="s">
        <v>210</v>
      </c>
      <c r="AN34" s="217" t="s">
        <v>210</v>
      </c>
      <c r="AO34" s="217" t="s">
        <v>210</v>
      </c>
      <c r="AP34" s="216" t="s">
        <v>204</v>
      </c>
      <c r="AQ34" s="217" t="s">
        <v>210</v>
      </c>
      <c r="AR34" s="216" t="s">
        <v>204</v>
      </c>
      <c r="AS34" s="236"/>
      <c r="AT34" s="8"/>
      <c r="AU34" s="8"/>
      <c r="AV34" s="3"/>
      <c r="AW34" s="16">
        <f t="shared" si="6"/>
        <v>6</v>
      </c>
      <c r="AX34" s="205">
        <f t="shared" si="8"/>
        <v>0.16216216216216217</v>
      </c>
      <c r="AY34" s="18">
        <f t="shared" si="11"/>
        <v>4</v>
      </c>
      <c r="AZ34" s="19">
        <f t="shared" si="2"/>
        <v>0.15384615384615385</v>
      </c>
      <c r="BA34" s="20">
        <f t="shared" si="9"/>
        <v>2</v>
      </c>
      <c r="BB34" s="21">
        <f t="shared" si="10"/>
        <v>0.18181818181818182</v>
      </c>
      <c r="BC34">
        <f aca="true" t="shared" si="12" ref="BC34:BC65">RANK(AX34,$AX$2:$AX$77,0)</f>
        <v>24</v>
      </c>
    </row>
    <row r="35" spans="1:55" ht="13.5">
      <c r="A35" s="218">
        <v>14</v>
      </c>
      <c r="B35" s="219">
        <v>14</v>
      </c>
      <c r="C35" s="213">
        <v>9</v>
      </c>
      <c r="D35" s="212" t="s">
        <v>411</v>
      </c>
      <c r="E35" s="214" t="s">
        <v>429</v>
      </c>
      <c r="F35" s="221" t="s">
        <v>374</v>
      </c>
      <c r="G35" s="215" t="s">
        <v>430</v>
      </c>
      <c r="H35" s="217" t="s">
        <v>210</v>
      </c>
      <c r="I35" s="217" t="s">
        <v>210</v>
      </c>
      <c r="J35" s="217" t="s">
        <v>210</v>
      </c>
      <c r="K35" s="217" t="s">
        <v>210</v>
      </c>
      <c r="L35" s="217" t="s">
        <v>210</v>
      </c>
      <c r="M35" s="217" t="s">
        <v>210</v>
      </c>
      <c r="N35" s="217" t="s">
        <v>210</v>
      </c>
      <c r="O35" s="217" t="s">
        <v>210</v>
      </c>
      <c r="P35" s="217" t="s">
        <v>210</v>
      </c>
      <c r="Q35" s="217" t="s">
        <v>210</v>
      </c>
      <c r="R35" s="217" t="s">
        <v>210</v>
      </c>
      <c r="S35" s="217" t="s">
        <v>210</v>
      </c>
      <c r="T35" s="217" t="s">
        <v>210</v>
      </c>
      <c r="U35" s="217" t="s">
        <v>210</v>
      </c>
      <c r="V35" s="217" t="s">
        <v>210</v>
      </c>
      <c r="W35" s="217" t="s">
        <v>210</v>
      </c>
      <c r="X35" s="217" t="s">
        <v>210</v>
      </c>
      <c r="Y35" s="217" t="s">
        <v>210</v>
      </c>
      <c r="Z35" s="217" t="s">
        <v>210</v>
      </c>
      <c r="AA35" s="217" t="s">
        <v>210</v>
      </c>
      <c r="AB35" s="217" t="s">
        <v>210</v>
      </c>
      <c r="AC35" s="217" t="s">
        <v>210</v>
      </c>
      <c r="AD35" s="217" t="s">
        <v>210</v>
      </c>
      <c r="AE35" s="216" t="s">
        <v>204</v>
      </c>
      <c r="AF35" s="216" t="s">
        <v>252</v>
      </c>
      <c r="AG35" s="216" t="s">
        <v>252</v>
      </c>
      <c r="AH35" s="216" t="s">
        <v>204</v>
      </c>
      <c r="AI35" s="217" t="s">
        <v>210</v>
      </c>
      <c r="AJ35" s="217" t="s">
        <v>210</v>
      </c>
      <c r="AK35" s="217" t="s">
        <v>210</v>
      </c>
      <c r="AL35" s="217" t="s">
        <v>210</v>
      </c>
      <c r="AM35" s="216" t="s">
        <v>204</v>
      </c>
      <c r="AN35" s="217" t="s">
        <v>210</v>
      </c>
      <c r="AO35" s="217" t="s">
        <v>210</v>
      </c>
      <c r="AP35" s="217" t="s">
        <v>210</v>
      </c>
      <c r="AQ35" s="217" t="s">
        <v>210</v>
      </c>
      <c r="AR35" s="217" t="s">
        <v>210</v>
      </c>
      <c r="AS35" s="236"/>
      <c r="AT35" s="8"/>
      <c r="AU35" s="8"/>
      <c r="AV35" s="3"/>
      <c r="AW35" s="16">
        <f t="shared" si="6"/>
        <v>5</v>
      </c>
      <c r="AX35" s="205">
        <f t="shared" si="8"/>
        <v>0.13513513513513514</v>
      </c>
      <c r="AY35" s="18">
        <f t="shared" si="11"/>
        <v>3</v>
      </c>
      <c r="AZ35" s="19">
        <f t="shared" si="2"/>
        <v>0.11538461538461539</v>
      </c>
      <c r="BA35" s="20">
        <f t="shared" si="9"/>
        <v>2</v>
      </c>
      <c r="BB35" s="21">
        <f t="shared" si="10"/>
        <v>0.18181818181818182</v>
      </c>
      <c r="BC35">
        <f t="shared" si="12"/>
        <v>26</v>
      </c>
    </row>
    <row r="36" spans="1:55" ht="13.5">
      <c r="A36" s="218">
        <v>9</v>
      </c>
      <c r="B36" s="219">
        <v>9</v>
      </c>
      <c r="C36" s="213">
        <v>12</v>
      </c>
      <c r="D36" s="213">
        <v>32</v>
      </c>
      <c r="E36" s="214" t="s">
        <v>431</v>
      </c>
      <c r="F36" s="215" t="s">
        <v>375</v>
      </c>
      <c r="G36" s="215" t="s">
        <v>430</v>
      </c>
      <c r="H36" s="217" t="s">
        <v>210</v>
      </c>
      <c r="I36" s="217" t="s">
        <v>210</v>
      </c>
      <c r="J36" s="217" t="s">
        <v>210</v>
      </c>
      <c r="K36" s="217" t="s">
        <v>210</v>
      </c>
      <c r="L36" s="217" t="s">
        <v>210</v>
      </c>
      <c r="M36" s="217" t="s">
        <v>210</v>
      </c>
      <c r="N36" s="217" t="s">
        <v>210</v>
      </c>
      <c r="O36" s="217" t="s">
        <v>210</v>
      </c>
      <c r="P36" s="217" t="s">
        <v>210</v>
      </c>
      <c r="Q36" s="217" t="s">
        <v>210</v>
      </c>
      <c r="R36" s="217" t="s">
        <v>210</v>
      </c>
      <c r="S36" s="217" t="s">
        <v>210</v>
      </c>
      <c r="T36" s="217" t="s">
        <v>210</v>
      </c>
      <c r="U36" s="217" t="s">
        <v>210</v>
      </c>
      <c r="V36" s="217" t="s">
        <v>210</v>
      </c>
      <c r="W36" s="217" t="s">
        <v>210</v>
      </c>
      <c r="X36" s="217" t="s">
        <v>210</v>
      </c>
      <c r="Y36" s="217" t="s">
        <v>210</v>
      </c>
      <c r="Z36" s="217" t="s">
        <v>210</v>
      </c>
      <c r="AA36" s="217" t="s">
        <v>210</v>
      </c>
      <c r="AB36" s="217" t="s">
        <v>210</v>
      </c>
      <c r="AC36" s="217" t="s">
        <v>210</v>
      </c>
      <c r="AD36" s="217" t="s">
        <v>210</v>
      </c>
      <c r="AE36" s="217" t="s">
        <v>210</v>
      </c>
      <c r="AF36" s="216" t="s">
        <v>252</v>
      </c>
      <c r="AG36" s="216" t="s">
        <v>252</v>
      </c>
      <c r="AH36" s="217" t="s">
        <v>210</v>
      </c>
      <c r="AI36" s="217" t="s">
        <v>210</v>
      </c>
      <c r="AJ36" s="217" t="s">
        <v>210</v>
      </c>
      <c r="AK36" s="217" t="s">
        <v>210</v>
      </c>
      <c r="AL36" s="217" t="s">
        <v>210</v>
      </c>
      <c r="AM36" s="217" t="s">
        <v>210</v>
      </c>
      <c r="AN36" s="217" t="s">
        <v>210</v>
      </c>
      <c r="AO36" s="217" t="s">
        <v>210</v>
      </c>
      <c r="AP36" s="217" t="s">
        <v>210</v>
      </c>
      <c r="AQ36" s="217" t="s">
        <v>210</v>
      </c>
      <c r="AR36" s="217" t="s">
        <v>210</v>
      </c>
      <c r="AS36" s="236"/>
      <c r="AT36" s="8"/>
      <c r="AU36" s="8"/>
      <c r="AV36" s="3"/>
      <c r="AW36" s="16">
        <f t="shared" si="6"/>
        <v>2</v>
      </c>
      <c r="AX36" s="205">
        <f t="shared" si="8"/>
        <v>0.05405405405405406</v>
      </c>
      <c r="AY36" s="18">
        <f t="shared" si="11"/>
        <v>0</v>
      </c>
      <c r="AZ36" s="19">
        <f t="shared" si="2"/>
        <v>0</v>
      </c>
      <c r="BA36" s="20">
        <f t="shared" si="9"/>
        <v>2</v>
      </c>
      <c r="BB36" s="21">
        <f t="shared" si="10"/>
        <v>0.18181818181818182</v>
      </c>
      <c r="BC36">
        <f t="shared" si="12"/>
        <v>32</v>
      </c>
    </row>
    <row r="37" spans="1:55" ht="13.5">
      <c r="A37" s="211">
        <v>4</v>
      </c>
      <c r="B37" s="212">
        <v>4</v>
      </c>
      <c r="C37" s="213">
        <v>13</v>
      </c>
      <c r="D37" s="213">
        <v>28</v>
      </c>
      <c r="E37" s="214" t="s">
        <v>432</v>
      </c>
      <c r="F37" s="215" t="s">
        <v>375</v>
      </c>
      <c r="G37" s="215" t="s">
        <v>430</v>
      </c>
      <c r="H37" s="217" t="s">
        <v>210</v>
      </c>
      <c r="I37" s="217" t="s">
        <v>210</v>
      </c>
      <c r="J37" s="217" t="s">
        <v>210</v>
      </c>
      <c r="K37" s="217" t="s">
        <v>210</v>
      </c>
      <c r="L37" s="216" t="s">
        <v>252</v>
      </c>
      <c r="M37" s="216" t="s">
        <v>204</v>
      </c>
      <c r="N37" s="217" t="s">
        <v>210</v>
      </c>
      <c r="O37" s="217" t="s">
        <v>210</v>
      </c>
      <c r="P37" s="217" t="s">
        <v>210</v>
      </c>
      <c r="Q37" s="216" t="s">
        <v>204</v>
      </c>
      <c r="R37" s="217" t="s">
        <v>210</v>
      </c>
      <c r="S37" s="217" t="s">
        <v>210</v>
      </c>
      <c r="T37" s="217" t="s">
        <v>210</v>
      </c>
      <c r="U37" s="216" t="s">
        <v>252</v>
      </c>
      <c r="V37" s="217" t="s">
        <v>210</v>
      </c>
      <c r="W37" s="217" t="s">
        <v>210</v>
      </c>
      <c r="X37" s="217" t="s">
        <v>210</v>
      </c>
      <c r="Y37" s="217" t="s">
        <v>210</v>
      </c>
      <c r="Z37" s="217" t="s">
        <v>210</v>
      </c>
      <c r="AA37" s="217" t="s">
        <v>210</v>
      </c>
      <c r="AB37" s="217" t="s">
        <v>210</v>
      </c>
      <c r="AC37" s="217" t="s">
        <v>210</v>
      </c>
      <c r="AD37" s="217" t="s">
        <v>210</v>
      </c>
      <c r="AE37" s="217" t="s">
        <v>210</v>
      </c>
      <c r="AF37" s="216" t="s">
        <v>252</v>
      </c>
      <c r="AG37" s="216" t="s">
        <v>252</v>
      </c>
      <c r="AH37" s="217" t="s">
        <v>210</v>
      </c>
      <c r="AI37" s="217" t="s">
        <v>210</v>
      </c>
      <c r="AJ37" s="217" t="s">
        <v>210</v>
      </c>
      <c r="AK37" s="217" t="s">
        <v>210</v>
      </c>
      <c r="AL37" s="217" t="s">
        <v>210</v>
      </c>
      <c r="AM37" s="217" t="s">
        <v>210</v>
      </c>
      <c r="AN37" s="217" t="s">
        <v>210</v>
      </c>
      <c r="AO37" s="217" t="s">
        <v>210</v>
      </c>
      <c r="AP37" s="217" t="s">
        <v>210</v>
      </c>
      <c r="AQ37" s="217" t="s">
        <v>210</v>
      </c>
      <c r="AR37" s="217" t="s">
        <v>210</v>
      </c>
      <c r="AS37" s="236"/>
      <c r="AT37" s="8"/>
      <c r="AU37" s="8"/>
      <c r="AV37" s="3"/>
      <c r="AW37" s="16">
        <f t="shared" si="6"/>
        <v>6</v>
      </c>
      <c r="AX37" s="205">
        <f t="shared" si="8"/>
        <v>0.16216216216216217</v>
      </c>
      <c r="AY37" s="18">
        <f t="shared" si="11"/>
        <v>2</v>
      </c>
      <c r="AZ37" s="19">
        <f t="shared" si="2"/>
        <v>0.07692307692307693</v>
      </c>
      <c r="BA37" s="20">
        <f t="shared" si="9"/>
        <v>4</v>
      </c>
      <c r="BB37" s="21">
        <f t="shared" si="10"/>
        <v>0.36363636363636365</v>
      </c>
      <c r="BC37">
        <f t="shared" si="12"/>
        <v>24</v>
      </c>
    </row>
    <row r="38" spans="1:55" ht="13.5">
      <c r="A38" s="211" t="s">
        <v>411</v>
      </c>
      <c r="B38" s="212" t="s">
        <v>411</v>
      </c>
      <c r="C38" s="212" t="s">
        <v>411</v>
      </c>
      <c r="D38" s="212">
        <v>4</v>
      </c>
      <c r="E38" s="214" t="s">
        <v>451</v>
      </c>
      <c r="F38" s="221" t="s">
        <v>374</v>
      </c>
      <c r="G38" s="214"/>
      <c r="H38" s="217" t="s">
        <v>210</v>
      </c>
      <c r="I38" s="217" t="s">
        <v>210</v>
      </c>
      <c r="J38" s="217" t="s">
        <v>210</v>
      </c>
      <c r="K38" s="217" t="s">
        <v>210</v>
      </c>
      <c r="L38" s="217" t="s">
        <v>210</v>
      </c>
      <c r="M38" s="217" t="s">
        <v>210</v>
      </c>
      <c r="N38" s="217" t="s">
        <v>210</v>
      </c>
      <c r="O38" s="217" t="s">
        <v>210</v>
      </c>
      <c r="P38" s="217" t="s">
        <v>210</v>
      </c>
      <c r="Q38" s="217" t="s">
        <v>210</v>
      </c>
      <c r="R38" s="217" t="s">
        <v>210</v>
      </c>
      <c r="S38" s="217" t="s">
        <v>210</v>
      </c>
      <c r="T38" s="217" t="s">
        <v>210</v>
      </c>
      <c r="U38" s="217" t="s">
        <v>210</v>
      </c>
      <c r="V38" s="217" t="s">
        <v>210</v>
      </c>
      <c r="W38" s="217" t="s">
        <v>210</v>
      </c>
      <c r="X38" s="216" t="s">
        <v>252</v>
      </c>
      <c r="Y38" s="217" t="s">
        <v>210</v>
      </c>
      <c r="Z38" s="217" t="s">
        <v>210</v>
      </c>
      <c r="AA38" s="217" t="s">
        <v>210</v>
      </c>
      <c r="AB38" s="217" t="s">
        <v>210</v>
      </c>
      <c r="AC38" s="217" t="s">
        <v>210</v>
      </c>
      <c r="AD38" s="217" t="s">
        <v>210</v>
      </c>
      <c r="AE38" s="217" t="s">
        <v>210</v>
      </c>
      <c r="AF38" s="217" t="s">
        <v>210</v>
      </c>
      <c r="AG38" s="217" t="s">
        <v>210</v>
      </c>
      <c r="AH38" s="217" t="s">
        <v>210</v>
      </c>
      <c r="AI38" s="217" t="s">
        <v>210</v>
      </c>
      <c r="AJ38" s="217" t="s">
        <v>210</v>
      </c>
      <c r="AK38" s="217" t="s">
        <v>210</v>
      </c>
      <c r="AL38" s="217" t="s">
        <v>210</v>
      </c>
      <c r="AM38" s="217" t="s">
        <v>210</v>
      </c>
      <c r="AN38" s="217" t="s">
        <v>210</v>
      </c>
      <c r="AO38" s="217" t="s">
        <v>210</v>
      </c>
      <c r="AP38" s="216" t="s">
        <v>204</v>
      </c>
      <c r="AQ38" s="217" t="s">
        <v>210</v>
      </c>
      <c r="AR38" s="217" t="s">
        <v>210</v>
      </c>
      <c r="AS38" s="236"/>
      <c r="AT38" s="8"/>
      <c r="AU38" s="7"/>
      <c r="AV38" s="7"/>
      <c r="AW38" s="16">
        <f t="shared" si="6"/>
        <v>1</v>
      </c>
      <c r="AX38" s="205">
        <f t="shared" si="8"/>
        <v>0.02702702702702703</v>
      </c>
      <c r="AY38" s="18">
        <f>COUNTIF(AU38:AV38,"○")</f>
        <v>0</v>
      </c>
      <c r="AZ38" s="19">
        <f t="shared" si="2"/>
        <v>0</v>
      </c>
      <c r="BA38" s="20">
        <f t="shared" si="9"/>
        <v>1</v>
      </c>
      <c r="BB38" s="21">
        <f t="shared" si="10"/>
        <v>0.09090909090909091</v>
      </c>
      <c r="BC38">
        <f t="shared" si="12"/>
        <v>35</v>
      </c>
    </row>
    <row r="39" spans="1:55" ht="13.5">
      <c r="A39" s="211">
        <v>15</v>
      </c>
      <c r="B39" s="212" t="s">
        <v>411</v>
      </c>
      <c r="C39" s="213">
        <v>15</v>
      </c>
      <c r="D39" s="212" t="s">
        <v>411</v>
      </c>
      <c r="E39" s="214" t="s">
        <v>456</v>
      </c>
      <c r="F39" s="221" t="s">
        <v>374</v>
      </c>
      <c r="G39" s="215"/>
      <c r="H39" s="217" t="s">
        <v>210</v>
      </c>
      <c r="I39" s="217" t="s">
        <v>210</v>
      </c>
      <c r="J39" s="217" t="s">
        <v>210</v>
      </c>
      <c r="K39" s="217" t="s">
        <v>210</v>
      </c>
      <c r="L39" s="217" t="s">
        <v>210</v>
      </c>
      <c r="M39" s="217" t="s">
        <v>210</v>
      </c>
      <c r="N39" s="217" t="s">
        <v>210</v>
      </c>
      <c r="O39" s="217" t="s">
        <v>210</v>
      </c>
      <c r="P39" s="217" t="s">
        <v>210</v>
      </c>
      <c r="Q39" s="217" t="s">
        <v>210</v>
      </c>
      <c r="R39" s="217" t="s">
        <v>210</v>
      </c>
      <c r="S39" s="217" t="s">
        <v>210</v>
      </c>
      <c r="T39" s="216" t="s">
        <v>204</v>
      </c>
      <c r="U39" s="217" t="s">
        <v>210</v>
      </c>
      <c r="V39" s="217" t="s">
        <v>210</v>
      </c>
      <c r="W39" s="217" t="s">
        <v>210</v>
      </c>
      <c r="X39" s="217" t="s">
        <v>210</v>
      </c>
      <c r="Y39" s="217" t="s">
        <v>210</v>
      </c>
      <c r="Z39" s="217" t="s">
        <v>210</v>
      </c>
      <c r="AA39" s="217" t="s">
        <v>210</v>
      </c>
      <c r="AB39" s="217" t="s">
        <v>210</v>
      </c>
      <c r="AC39" s="217" t="s">
        <v>210</v>
      </c>
      <c r="AD39" s="217" t="s">
        <v>210</v>
      </c>
      <c r="AE39" s="217" t="s">
        <v>210</v>
      </c>
      <c r="AF39" s="217" t="s">
        <v>210</v>
      </c>
      <c r="AG39" s="217" t="s">
        <v>210</v>
      </c>
      <c r="AH39" s="217" t="s">
        <v>210</v>
      </c>
      <c r="AI39" s="217" t="s">
        <v>210</v>
      </c>
      <c r="AJ39" s="217" t="s">
        <v>210</v>
      </c>
      <c r="AK39" s="217" t="s">
        <v>210</v>
      </c>
      <c r="AL39" s="217" t="s">
        <v>210</v>
      </c>
      <c r="AM39" s="217" t="s">
        <v>210</v>
      </c>
      <c r="AN39" s="217" t="s">
        <v>210</v>
      </c>
      <c r="AO39" s="217" t="s">
        <v>210</v>
      </c>
      <c r="AP39" s="217" t="s">
        <v>210</v>
      </c>
      <c r="AQ39" s="217" t="s">
        <v>210</v>
      </c>
      <c r="AR39" s="217" t="s">
        <v>210</v>
      </c>
      <c r="AS39" s="236"/>
      <c r="AT39" s="8"/>
      <c r="AU39" s="8"/>
      <c r="AV39" s="8"/>
      <c r="AW39" s="16">
        <f t="shared" si="6"/>
        <v>1</v>
      </c>
      <c r="AX39" s="205">
        <f t="shared" si="8"/>
        <v>0.02702702702702703</v>
      </c>
      <c r="AY39" s="18">
        <f>COUNTIF(H39:AV39,"○")</f>
        <v>1</v>
      </c>
      <c r="AZ39" s="19">
        <f t="shared" si="2"/>
        <v>0.038461538461538464</v>
      </c>
      <c r="BA39" s="20">
        <f t="shared" si="9"/>
        <v>0</v>
      </c>
      <c r="BB39" s="21">
        <f t="shared" si="10"/>
        <v>0</v>
      </c>
      <c r="BC39">
        <f t="shared" si="12"/>
        <v>35</v>
      </c>
    </row>
    <row r="40" spans="1:55" ht="13.5">
      <c r="A40" s="211" t="s">
        <v>411</v>
      </c>
      <c r="B40" s="212" t="s">
        <v>411</v>
      </c>
      <c r="C40" s="220">
        <v>30</v>
      </c>
      <c r="D40" s="212" t="s">
        <v>411</v>
      </c>
      <c r="E40" s="214" t="s">
        <v>447</v>
      </c>
      <c r="F40" s="215" t="s">
        <v>375</v>
      </c>
      <c r="G40" s="214"/>
      <c r="H40" s="217" t="s">
        <v>210</v>
      </c>
      <c r="I40" s="217" t="s">
        <v>210</v>
      </c>
      <c r="J40" s="217" t="s">
        <v>210</v>
      </c>
      <c r="K40" s="217" t="s">
        <v>210</v>
      </c>
      <c r="L40" s="217" t="s">
        <v>210</v>
      </c>
      <c r="M40" s="217" t="s">
        <v>210</v>
      </c>
      <c r="N40" s="217" t="s">
        <v>210</v>
      </c>
      <c r="O40" s="217" t="s">
        <v>210</v>
      </c>
      <c r="P40" s="217" t="s">
        <v>210</v>
      </c>
      <c r="Q40" s="217" t="s">
        <v>210</v>
      </c>
      <c r="R40" s="217" t="s">
        <v>210</v>
      </c>
      <c r="S40" s="217" t="s">
        <v>210</v>
      </c>
      <c r="T40" s="217" t="s">
        <v>210</v>
      </c>
      <c r="U40" s="217" t="s">
        <v>210</v>
      </c>
      <c r="V40" s="217" t="s">
        <v>210</v>
      </c>
      <c r="W40" s="217" t="s">
        <v>210</v>
      </c>
      <c r="X40" s="217" t="s">
        <v>210</v>
      </c>
      <c r="Y40" s="217" t="s">
        <v>210</v>
      </c>
      <c r="Z40" s="217" t="s">
        <v>210</v>
      </c>
      <c r="AA40" s="217" t="s">
        <v>210</v>
      </c>
      <c r="AB40" s="217" t="s">
        <v>210</v>
      </c>
      <c r="AC40" s="217" t="s">
        <v>210</v>
      </c>
      <c r="AD40" s="217" t="s">
        <v>210</v>
      </c>
      <c r="AE40" s="217" t="s">
        <v>210</v>
      </c>
      <c r="AF40" s="217" t="s">
        <v>210</v>
      </c>
      <c r="AG40" s="217" t="s">
        <v>210</v>
      </c>
      <c r="AH40" s="217" t="s">
        <v>210</v>
      </c>
      <c r="AI40" s="217" t="s">
        <v>210</v>
      </c>
      <c r="AJ40" s="217" t="s">
        <v>210</v>
      </c>
      <c r="AK40" s="217" t="s">
        <v>210</v>
      </c>
      <c r="AL40" s="217" t="s">
        <v>210</v>
      </c>
      <c r="AM40" s="217" t="s">
        <v>210</v>
      </c>
      <c r="AN40" s="217" t="s">
        <v>210</v>
      </c>
      <c r="AO40" s="217" t="s">
        <v>210</v>
      </c>
      <c r="AP40" s="217" t="s">
        <v>210</v>
      </c>
      <c r="AQ40" s="217" t="s">
        <v>210</v>
      </c>
      <c r="AR40" s="217" t="s">
        <v>210</v>
      </c>
      <c r="AS40" s="236"/>
      <c r="AT40" s="8"/>
      <c r="AU40" s="8"/>
      <c r="AV40" s="3"/>
      <c r="AW40" s="16">
        <f t="shared" si="6"/>
        <v>0</v>
      </c>
      <c r="AX40" s="205">
        <f t="shared" si="8"/>
        <v>0</v>
      </c>
      <c r="AY40" s="18">
        <f>COUNTIF(H40:AV40,"○")</f>
        <v>0</v>
      </c>
      <c r="AZ40" s="19">
        <f t="shared" si="2"/>
        <v>0</v>
      </c>
      <c r="BA40" s="20">
        <f aca="true" t="shared" si="13" ref="BA40:BA48">COUNTIF(H40:AV40,"◎")</f>
        <v>0</v>
      </c>
      <c r="BB40" s="21">
        <f t="shared" si="10"/>
        <v>0</v>
      </c>
      <c r="BC40">
        <f t="shared" si="12"/>
        <v>37</v>
      </c>
    </row>
    <row r="41" spans="1:55" ht="13.5">
      <c r="A41" s="211" t="s">
        <v>411</v>
      </c>
      <c r="B41" s="212" t="s">
        <v>411</v>
      </c>
      <c r="C41" s="212" t="s">
        <v>411</v>
      </c>
      <c r="D41" s="212" t="s">
        <v>411</v>
      </c>
      <c r="E41" s="214" t="s">
        <v>448</v>
      </c>
      <c r="F41" s="221" t="s">
        <v>374</v>
      </c>
      <c r="G41" s="214"/>
      <c r="H41" s="217" t="s">
        <v>210</v>
      </c>
      <c r="I41" s="217" t="s">
        <v>210</v>
      </c>
      <c r="J41" s="217" t="s">
        <v>210</v>
      </c>
      <c r="K41" s="217" t="s">
        <v>210</v>
      </c>
      <c r="L41" s="217" t="s">
        <v>210</v>
      </c>
      <c r="M41" s="217" t="s">
        <v>210</v>
      </c>
      <c r="N41" s="217" t="s">
        <v>210</v>
      </c>
      <c r="O41" s="217" t="s">
        <v>210</v>
      </c>
      <c r="P41" s="217" t="s">
        <v>210</v>
      </c>
      <c r="Q41" s="217" t="s">
        <v>210</v>
      </c>
      <c r="R41" s="217" t="s">
        <v>210</v>
      </c>
      <c r="S41" s="217" t="s">
        <v>210</v>
      </c>
      <c r="T41" s="217" t="s">
        <v>210</v>
      </c>
      <c r="U41" s="217" t="s">
        <v>210</v>
      </c>
      <c r="V41" s="217" t="s">
        <v>210</v>
      </c>
      <c r="W41" s="217" t="s">
        <v>210</v>
      </c>
      <c r="X41" s="217" t="s">
        <v>210</v>
      </c>
      <c r="Y41" s="217" t="s">
        <v>210</v>
      </c>
      <c r="Z41" s="217" t="s">
        <v>210</v>
      </c>
      <c r="AA41" s="217" t="s">
        <v>210</v>
      </c>
      <c r="AB41" s="217" t="s">
        <v>210</v>
      </c>
      <c r="AC41" s="217" t="s">
        <v>210</v>
      </c>
      <c r="AD41" s="217" t="s">
        <v>210</v>
      </c>
      <c r="AE41" s="217" t="s">
        <v>210</v>
      </c>
      <c r="AF41" s="217" t="s">
        <v>210</v>
      </c>
      <c r="AG41" s="217" t="s">
        <v>210</v>
      </c>
      <c r="AH41" s="217" t="s">
        <v>210</v>
      </c>
      <c r="AI41" s="217" t="s">
        <v>210</v>
      </c>
      <c r="AJ41" s="217" t="s">
        <v>210</v>
      </c>
      <c r="AK41" s="217" t="s">
        <v>210</v>
      </c>
      <c r="AL41" s="217" t="s">
        <v>210</v>
      </c>
      <c r="AM41" s="217" t="s">
        <v>210</v>
      </c>
      <c r="AN41" s="217" t="s">
        <v>210</v>
      </c>
      <c r="AO41" s="217" t="s">
        <v>210</v>
      </c>
      <c r="AP41" s="217" t="s">
        <v>210</v>
      </c>
      <c r="AQ41" s="217" t="s">
        <v>210</v>
      </c>
      <c r="AR41" s="217" t="s">
        <v>210</v>
      </c>
      <c r="AS41" s="236"/>
      <c r="AT41" s="8"/>
      <c r="AU41" s="7"/>
      <c r="AV41" s="3"/>
      <c r="AW41" s="16">
        <f t="shared" si="6"/>
        <v>0</v>
      </c>
      <c r="AX41" s="205">
        <f t="shared" si="8"/>
        <v>0</v>
      </c>
      <c r="AY41" s="18">
        <f>COUNTIF(H41:AV41,"○")</f>
        <v>0</v>
      </c>
      <c r="AZ41" s="19">
        <f t="shared" si="2"/>
        <v>0</v>
      </c>
      <c r="BA41" s="20">
        <f t="shared" si="13"/>
        <v>0</v>
      </c>
      <c r="BB41" s="21">
        <f t="shared" si="10"/>
        <v>0</v>
      </c>
      <c r="BC41">
        <f t="shared" si="12"/>
        <v>37</v>
      </c>
    </row>
    <row r="42" spans="1:55" ht="13.5">
      <c r="A42" s="211" t="s">
        <v>411</v>
      </c>
      <c r="B42" s="212" t="s">
        <v>411</v>
      </c>
      <c r="C42" s="212" t="s">
        <v>411</v>
      </c>
      <c r="D42" s="212" t="s">
        <v>411</v>
      </c>
      <c r="E42" s="214" t="s">
        <v>450</v>
      </c>
      <c r="F42" s="215" t="s">
        <v>375</v>
      </c>
      <c r="G42" s="214"/>
      <c r="H42" s="217" t="s">
        <v>210</v>
      </c>
      <c r="I42" s="217" t="s">
        <v>210</v>
      </c>
      <c r="J42" s="217" t="s">
        <v>210</v>
      </c>
      <c r="K42" s="217" t="s">
        <v>210</v>
      </c>
      <c r="L42" s="217" t="s">
        <v>210</v>
      </c>
      <c r="M42" s="217" t="s">
        <v>210</v>
      </c>
      <c r="N42" s="217" t="s">
        <v>210</v>
      </c>
      <c r="O42" s="217" t="s">
        <v>210</v>
      </c>
      <c r="P42" s="217" t="s">
        <v>210</v>
      </c>
      <c r="Q42" s="217" t="s">
        <v>210</v>
      </c>
      <c r="R42" s="217" t="s">
        <v>210</v>
      </c>
      <c r="S42" s="217" t="s">
        <v>210</v>
      </c>
      <c r="T42" s="217" t="s">
        <v>210</v>
      </c>
      <c r="U42" s="217" t="s">
        <v>210</v>
      </c>
      <c r="V42" s="217" t="s">
        <v>210</v>
      </c>
      <c r="W42" s="217" t="s">
        <v>210</v>
      </c>
      <c r="X42" s="217" t="s">
        <v>210</v>
      </c>
      <c r="Y42" s="217" t="s">
        <v>210</v>
      </c>
      <c r="Z42" s="217" t="s">
        <v>210</v>
      </c>
      <c r="AA42" s="217" t="s">
        <v>210</v>
      </c>
      <c r="AB42" s="217" t="s">
        <v>210</v>
      </c>
      <c r="AC42" s="217" t="s">
        <v>210</v>
      </c>
      <c r="AD42" s="217" t="s">
        <v>210</v>
      </c>
      <c r="AE42" s="217" t="s">
        <v>210</v>
      </c>
      <c r="AF42" s="217" t="s">
        <v>210</v>
      </c>
      <c r="AG42" s="217" t="s">
        <v>210</v>
      </c>
      <c r="AH42" s="217" t="s">
        <v>210</v>
      </c>
      <c r="AI42" s="217" t="s">
        <v>210</v>
      </c>
      <c r="AJ42" s="217" t="s">
        <v>210</v>
      </c>
      <c r="AK42" s="217" t="s">
        <v>210</v>
      </c>
      <c r="AL42" s="217" t="s">
        <v>210</v>
      </c>
      <c r="AM42" s="217" t="s">
        <v>210</v>
      </c>
      <c r="AN42" s="217" t="s">
        <v>210</v>
      </c>
      <c r="AO42" s="217" t="s">
        <v>210</v>
      </c>
      <c r="AP42" s="217" t="s">
        <v>210</v>
      </c>
      <c r="AQ42" s="217" t="s">
        <v>210</v>
      </c>
      <c r="AR42" s="217" t="s">
        <v>210</v>
      </c>
      <c r="AS42" s="236"/>
      <c r="AT42" s="8"/>
      <c r="AU42" s="7"/>
      <c r="AV42" s="3"/>
      <c r="AW42" s="16">
        <f t="shared" si="6"/>
        <v>0</v>
      </c>
      <c r="AX42" s="17">
        <f t="shared" si="8"/>
        <v>0</v>
      </c>
      <c r="AY42" s="18">
        <f>COUNTIF(AU42:AV42,"○")</f>
        <v>0</v>
      </c>
      <c r="AZ42" s="19">
        <f t="shared" si="2"/>
        <v>0</v>
      </c>
      <c r="BA42" s="20">
        <f t="shared" si="13"/>
        <v>0</v>
      </c>
      <c r="BB42" s="21">
        <f t="shared" si="10"/>
        <v>0</v>
      </c>
      <c r="BC42">
        <f t="shared" si="12"/>
        <v>37</v>
      </c>
    </row>
    <row r="43" spans="1:55" ht="13.5">
      <c r="A43" s="211" t="s">
        <v>411</v>
      </c>
      <c r="B43" s="212" t="s">
        <v>411</v>
      </c>
      <c r="C43" s="220">
        <v>37</v>
      </c>
      <c r="D43" s="220"/>
      <c r="E43" s="214" t="s">
        <v>445</v>
      </c>
      <c r="F43" s="221" t="s">
        <v>374</v>
      </c>
      <c r="G43" s="214"/>
      <c r="H43" s="217" t="s">
        <v>210</v>
      </c>
      <c r="I43" s="217" t="s">
        <v>210</v>
      </c>
      <c r="J43" s="217" t="s">
        <v>210</v>
      </c>
      <c r="K43" s="217" t="s">
        <v>210</v>
      </c>
      <c r="L43" s="217" t="s">
        <v>210</v>
      </c>
      <c r="M43" s="217" t="s">
        <v>210</v>
      </c>
      <c r="N43" s="217" t="s">
        <v>210</v>
      </c>
      <c r="O43" s="217" t="s">
        <v>210</v>
      </c>
      <c r="P43" s="217" t="s">
        <v>210</v>
      </c>
      <c r="Q43" s="217" t="s">
        <v>210</v>
      </c>
      <c r="R43" s="217" t="s">
        <v>210</v>
      </c>
      <c r="S43" s="217" t="s">
        <v>210</v>
      </c>
      <c r="T43" s="217" t="s">
        <v>210</v>
      </c>
      <c r="U43" s="217" t="s">
        <v>210</v>
      </c>
      <c r="V43" s="217" t="s">
        <v>210</v>
      </c>
      <c r="W43" s="217" t="s">
        <v>210</v>
      </c>
      <c r="X43" s="217" t="s">
        <v>210</v>
      </c>
      <c r="Y43" s="217" t="s">
        <v>210</v>
      </c>
      <c r="Z43" s="217" t="s">
        <v>210</v>
      </c>
      <c r="AA43" s="217" t="s">
        <v>210</v>
      </c>
      <c r="AB43" s="217" t="s">
        <v>210</v>
      </c>
      <c r="AC43" s="217" t="s">
        <v>210</v>
      </c>
      <c r="AD43" s="217" t="s">
        <v>210</v>
      </c>
      <c r="AE43" s="217" t="s">
        <v>210</v>
      </c>
      <c r="AF43" s="217" t="s">
        <v>210</v>
      </c>
      <c r="AG43" s="217" t="s">
        <v>210</v>
      </c>
      <c r="AH43" s="217" t="s">
        <v>210</v>
      </c>
      <c r="AI43" s="217" t="s">
        <v>210</v>
      </c>
      <c r="AJ43" s="217" t="s">
        <v>210</v>
      </c>
      <c r="AK43" s="217" t="s">
        <v>210</v>
      </c>
      <c r="AL43" s="217" t="s">
        <v>210</v>
      </c>
      <c r="AM43" s="217" t="s">
        <v>210</v>
      </c>
      <c r="AN43" s="217" t="s">
        <v>210</v>
      </c>
      <c r="AO43" s="217" t="s">
        <v>210</v>
      </c>
      <c r="AP43" s="217" t="s">
        <v>210</v>
      </c>
      <c r="AQ43" s="217" t="s">
        <v>210</v>
      </c>
      <c r="AR43" s="217" t="s">
        <v>210</v>
      </c>
      <c r="AS43" s="236"/>
      <c r="AT43" s="8"/>
      <c r="AU43" s="8"/>
      <c r="AV43" s="3"/>
      <c r="AW43" s="16">
        <f t="shared" si="6"/>
        <v>0</v>
      </c>
      <c r="AX43" s="17">
        <f t="shared" si="8"/>
        <v>0</v>
      </c>
      <c r="AY43" s="18">
        <f>COUNTIF(H43:AV43,"○")</f>
        <v>0</v>
      </c>
      <c r="AZ43" s="19">
        <f t="shared" si="2"/>
        <v>0</v>
      </c>
      <c r="BA43" s="20">
        <f t="shared" si="13"/>
        <v>0</v>
      </c>
      <c r="BB43" s="21">
        <f t="shared" si="10"/>
        <v>0</v>
      </c>
      <c r="BC43">
        <f t="shared" si="12"/>
        <v>37</v>
      </c>
    </row>
    <row r="44" spans="1:55" ht="13.5">
      <c r="A44" s="218" t="s">
        <v>411</v>
      </c>
      <c r="B44" s="219" t="s">
        <v>411</v>
      </c>
      <c r="C44" s="220">
        <v>4</v>
      </c>
      <c r="D44" s="212" t="s">
        <v>411</v>
      </c>
      <c r="E44" s="214" t="s">
        <v>412</v>
      </c>
      <c r="F44" s="221" t="s">
        <v>374</v>
      </c>
      <c r="G44" s="219"/>
      <c r="H44" s="217" t="s">
        <v>210</v>
      </c>
      <c r="I44" s="217" t="s">
        <v>210</v>
      </c>
      <c r="J44" s="217" t="s">
        <v>210</v>
      </c>
      <c r="K44" s="217" t="s">
        <v>210</v>
      </c>
      <c r="L44" s="217" t="s">
        <v>210</v>
      </c>
      <c r="M44" s="217" t="s">
        <v>210</v>
      </c>
      <c r="N44" s="217" t="s">
        <v>210</v>
      </c>
      <c r="O44" s="217" t="s">
        <v>210</v>
      </c>
      <c r="P44" s="217" t="s">
        <v>210</v>
      </c>
      <c r="Q44" s="217" t="s">
        <v>210</v>
      </c>
      <c r="R44" s="217" t="s">
        <v>210</v>
      </c>
      <c r="S44" s="217" t="s">
        <v>210</v>
      </c>
      <c r="T44" s="217" t="s">
        <v>210</v>
      </c>
      <c r="U44" s="217" t="s">
        <v>210</v>
      </c>
      <c r="V44" s="217" t="s">
        <v>210</v>
      </c>
      <c r="W44" s="217" t="s">
        <v>210</v>
      </c>
      <c r="X44" s="217" t="s">
        <v>210</v>
      </c>
      <c r="Y44" s="217" t="s">
        <v>210</v>
      </c>
      <c r="Z44" s="217" t="s">
        <v>210</v>
      </c>
      <c r="AA44" s="217" t="s">
        <v>210</v>
      </c>
      <c r="AB44" s="217" t="s">
        <v>210</v>
      </c>
      <c r="AC44" s="217" t="s">
        <v>210</v>
      </c>
      <c r="AD44" s="217" t="s">
        <v>210</v>
      </c>
      <c r="AE44" s="217" t="s">
        <v>210</v>
      </c>
      <c r="AF44" s="217" t="s">
        <v>210</v>
      </c>
      <c r="AG44" s="217" t="s">
        <v>210</v>
      </c>
      <c r="AH44" s="217" t="s">
        <v>210</v>
      </c>
      <c r="AI44" s="217" t="s">
        <v>210</v>
      </c>
      <c r="AJ44" s="217" t="s">
        <v>210</v>
      </c>
      <c r="AK44" s="217" t="s">
        <v>210</v>
      </c>
      <c r="AL44" s="217" t="s">
        <v>210</v>
      </c>
      <c r="AM44" s="217" t="s">
        <v>210</v>
      </c>
      <c r="AN44" s="217" t="s">
        <v>210</v>
      </c>
      <c r="AO44" s="217" t="s">
        <v>210</v>
      </c>
      <c r="AP44" s="217" t="s">
        <v>210</v>
      </c>
      <c r="AQ44" s="217" t="s">
        <v>210</v>
      </c>
      <c r="AR44" s="217" t="s">
        <v>210</v>
      </c>
      <c r="AS44" s="236"/>
      <c r="AT44" s="8"/>
      <c r="AU44" s="8"/>
      <c r="AV44" s="3"/>
      <c r="AW44" s="16">
        <f t="shared" si="6"/>
        <v>0</v>
      </c>
      <c r="AX44" s="17">
        <f t="shared" si="8"/>
        <v>0</v>
      </c>
      <c r="AY44" s="18">
        <f>COUNTIF(H44:AV44,"○")</f>
        <v>0</v>
      </c>
      <c r="AZ44" s="19">
        <f t="shared" si="2"/>
        <v>0</v>
      </c>
      <c r="BA44" s="20">
        <f t="shared" si="13"/>
        <v>0</v>
      </c>
      <c r="BB44" s="21">
        <f t="shared" si="10"/>
        <v>0</v>
      </c>
      <c r="BC44">
        <f t="shared" si="12"/>
        <v>37</v>
      </c>
    </row>
    <row r="45" spans="1:55" ht="13.5">
      <c r="A45" s="211" t="s">
        <v>411</v>
      </c>
      <c r="B45" s="212" t="s">
        <v>411</v>
      </c>
      <c r="C45" s="212" t="s">
        <v>411</v>
      </c>
      <c r="D45" s="212" t="s">
        <v>411</v>
      </c>
      <c r="E45" s="214" t="s">
        <v>453</v>
      </c>
      <c r="F45" s="221" t="s">
        <v>374</v>
      </c>
      <c r="G45" s="214"/>
      <c r="H45" s="217" t="s">
        <v>210</v>
      </c>
      <c r="I45" s="217" t="s">
        <v>210</v>
      </c>
      <c r="J45" s="217" t="s">
        <v>210</v>
      </c>
      <c r="K45" s="217" t="s">
        <v>210</v>
      </c>
      <c r="L45" s="217" t="s">
        <v>210</v>
      </c>
      <c r="M45" s="217" t="s">
        <v>210</v>
      </c>
      <c r="N45" s="217" t="s">
        <v>210</v>
      </c>
      <c r="O45" s="217" t="s">
        <v>210</v>
      </c>
      <c r="P45" s="217" t="s">
        <v>210</v>
      </c>
      <c r="Q45" s="217" t="s">
        <v>210</v>
      </c>
      <c r="R45" s="217" t="s">
        <v>210</v>
      </c>
      <c r="S45" s="217" t="s">
        <v>210</v>
      </c>
      <c r="T45" s="217" t="s">
        <v>210</v>
      </c>
      <c r="U45" s="217" t="s">
        <v>210</v>
      </c>
      <c r="V45" s="217" t="s">
        <v>210</v>
      </c>
      <c r="W45" s="217" t="s">
        <v>210</v>
      </c>
      <c r="X45" s="217" t="s">
        <v>210</v>
      </c>
      <c r="Y45" s="217" t="s">
        <v>210</v>
      </c>
      <c r="Z45" s="217" t="s">
        <v>210</v>
      </c>
      <c r="AA45" s="217" t="s">
        <v>210</v>
      </c>
      <c r="AB45" s="217" t="s">
        <v>210</v>
      </c>
      <c r="AC45" s="217" t="s">
        <v>210</v>
      </c>
      <c r="AD45" s="217" t="s">
        <v>210</v>
      </c>
      <c r="AE45" s="217" t="s">
        <v>210</v>
      </c>
      <c r="AF45" s="217" t="s">
        <v>210</v>
      </c>
      <c r="AG45" s="217" t="s">
        <v>210</v>
      </c>
      <c r="AH45" s="217" t="s">
        <v>210</v>
      </c>
      <c r="AI45" s="217" t="s">
        <v>210</v>
      </c>
      <c r="AJ45" s="217" t="s">
        <v>210</v>
      </c>
      <c r="AK45" s="217" t="s">
        <v>210</v>
      </c>
      <c r="AL45" s="217" t="s">
        <v>210</v>
      </c>
      <c r="AM45" s="217" t="s">
        <v>210</v>
      </c>
      <c r="AN45" s="217" t="s">
        <v>210</v>
      </c>
      <c r="AO45" s="217" t="s">
        <v>210</v>
      </c>
      <c r="AP45" s="217" t="s">
        <v>210</v>
      </c>
      <c r="AQ45" s="217" t="s">
        <v>210</v>
      </c>
      <c r="AR45" s="217" t="s">
        <v>210</v>
      </c>
      <c r="AS45" s="236"/>
      <c r="AT45" s="8"/>
      <c r="AU45" s="7"/>
      <c r="AV45" s="3"/>
      <c r="AW45" s="16">
        <f t="shared" si="6"/>
        <v>0</v>
      </c>
      <c r="AX45" s="17">
        <f t="shared" si="8"/>
        <v>0</v>
      </c>
      <c r="AY45" s="18">
        <f>COUNTIF(AU45:AV45,"○")</f>
        <v>0</v>
      </c>
      <c r="AZ45" s="19">
        <f t="shared" si="2"/>
        <v>0</v>
      </c>
      <c r="BA45" s="20">
        <f t="shared" si="13"/>
        <v>0</v>
      </c>
      <c r="BB45" s="21">
        <f t="shared" si="10"/>
        <v>0</v>
      </c>
      <c r="BC45">
        <f t="shared" si="12"/>
        <v>37</v>
      </c>
    </row>
    <row r="46" spans="1:55" ht="13.5" customHeight="1">
      <c r="A46" s="218"/>
      <c r="B46" s="219"/>
      <c r="C46" s="225" t="s">
        <v>458</v>
      </c>
      <c r="D46" s="225"/>
      <c r="E46" s="226" t="s">
        <v>459</v>
      </c>
      <c r="F46" s="215" t="s">
        <v>375</v>
      </c>
      <c r="G46" s="215" t="s">
        <v>430</v>
      </c>
      <c r="H46" s="217" t="s">
        <v>210</v>
      </c>
      <c r="I46" s="217" t="s">
        <v>210</v>
      </c>
      <c r="J46" s="217" t="s">
        <v>210</v>
      </c>
      <c r="K46" s="217" t="s">
        <v>210</v>
      </c>
      <c r="L46" s="217" t="s">
        <v>210</v>
      </c>
      <c r="M46" s="217" t="s">
        <v>210</v>
      </c>
      <c r="N46" s="217" t="s">
        <v>210</v>
      </c>
      <c r="O46" s="217" t="s">
        <v>210</v>
      </c>
      <c r="P46" s="217" t="s">
        <v>210</v>
      </c>
      <c r="Q46" s="217" t="s">
        <v>210</v>
      </c>
      <c r="R46" s="217" t="s">
        <v>210</v>
      </c>
      <c r="S46" s="217" t="s">
        <v>210</v>
      </c>
      <c r="T46" s="217" t="s">
        <v>210</v>
      </c>
      <c r="U46" s="217" t="s">
        <v>210</v>
      </c>
      <c r="V46" s="217" t="s">
        <v>210</v>
      </c>
      <c r="W46" s="217" t="s">
        <v>210</v>
      </c>
      <c r="X46" s="217" t="s">
        <v>210</v>
      </c>
      <c r="Y46" s="217" t="s">
        <v>210</v>
      </c>
      <c r="Z46" s="217" t="s">
        <v>210</v>
      </c>
      <c r="AA46" s="217" t="s">
        <v>210</v>
      </c>
      <c r="AB46" s="217" t="s">
        <v>210</v>
      </c>
      <c r="AC46" s="217" t="s">
        <v>210</v>
      </c>
      <c r="AD46" s="217" t="s">
        <v>210</v>
      </c>
      <c r="AE46" s="217" t="s">
        <v>210</v>
      </c>
      <c r="AF46" s="217" t="s">
        <v>210</v>
      </c>
      <c r="AG46" s="217" t="s">
        <v>210</v>
      </c>
      <c r="AH46" s="217" t="s">
        <v>210</v>
      </c>
      <c r="AI46" s="217" t="s">
        <v>210</v>
      </c>
      <c r="AJ46" s="217" t="s">
        <v>210</v>
      </c>
      <c r="AK46" s="217" t="s">
        <v>210</v>
      </c>
      <c r="AL46" s="217" t="s">
        <v>210</v>
      </c>
      <c r="AM46" s="217" t="s">
        <v>210</v>
      </c>
      <c r="AN46" s="217" t="s">
        <v>210</v>
      </c>
      <c r="AO46" s="217" t="s">
        <v>210</v>
      </c>
      <c r="AP46" s="217" t="s">
        <v>210</v>
      </c>
      <c r="AQ46" s="217" t="s">
        <v>210</v>
      </c>
      <c r="AR46" s="217" t="s">
        <v>210</v>
      </c>
      <c r="AS46" s="236"/>
      <c r="AT46" s="8"/>
      <c r="AU46" s="8"/>
      <c r="AV46" s="3"/>
      <c r="AW46" s="16">
        <f t="shared" si="6"/>
        <v>0</v>
      </c>
      <c r="AX46" s="17">
        <f t="shared" si="8"/>
        <v>0</v>
      </c>
      <c r="AY46" s="18">
        <f>COUNTIF(H46:AV46,"○")</f>
        <v>0</v>
      </c>
      <c r="AZ46" s="19">
        <f t="shared" si="2"/>
        <v>0</v>
      </c>
      <c r="BA46" s="20">
        <f t="shared" si="13"/>
        <v>0</v>
      </c>
      <c r="BB46" s="21">
        <f t="shared" si="10"/>
        <v>0</v>
      </c>
      <c r="BC46">
        <f t="shared" si="12"/>
        <v>37</v>
      </c>
    </row>
    <row r="47" spans="1:55" ht="13.5">
      <c r="A47" s="218"/>
      <c r="B47" s="219"/>
      <c r="C47" s="224" t="s">
        <v>460</v>
      </c>
      <c r="D47" s="224"/>
      <c r="E47" s="214" t="s">
        <v>461</v>
      </c>
      <c r="F47" s="221" t="s">
        <v>374</v>
      </c>
      <c r="G47" s="215"/>
      <c r="H47" s="217" t="s">
        <v>210</v>
      </c>
      <c r="I47" s="217" t="s">
        <v>210</v>
      </c>
      <c r="J47" s="217" t="s">
        <v>210</v>
      </c>
      <c r="K47" s="217" t="s">
        <v>210</v>
      </c>
      <c r="L47" s="217" t="s">
        <v>210</v>
      </c>
      <c r="M47" s="217" t="s">
        <v>210</v>
      </c>
      <c r="N47" s="217" t="s">
        <v>210</v>
      </c>
      <c r="O47" s="217" t="s">
        <v>210</v>
      </c>
      <c r="P47" s="217" t="s">
        <v>210</v>
      </c>
      <c r="Q47" s="217" t="s">
        <v>210</v>
      </c>
      <c r="R47" s="217" t="s">
        <v>210</v>
      </c>
      <c r="S47" s="217" t="s">
        <v>210</v>
      </c>
      <c r="T47" s="217" t="s">
        <v>210</v>
      </c>
      <c r="U47" s="217" t="s">
        <v>210</v>
      </c>
      <c r="V47" s="217" t="s">
        <v>210</v>
      </c>
      <c r="W47" s="217" t="s">
        <v>210</v>
      </c>
      <c r="X47" s="217" t="s">
        <v>210</v>
      </c>
      <c r="Y47" s="217" t="s">
        <v>210</v>
      </c>
      <c r="Z47" s="217" t="s">
        <v>210</v>
      </c>
      <c r="AA47" s="217" t="s">
        <v>210</v>
      </c>
      <c r="AB47" s="217" t="s">
        <v>210</v>
      </c>
      <c r="AC47" s="217" t="s">
        <v>210</v>
      </c>
      <c r="AD47" s="217" t="s">
        <v>210</v>
      </c>
      <c r="AE47" s="217" t="s">
        <v>210</v>
      </c>
      <c r="AF47" s="217" t="s">
        <v>210</v>
      </c>
      <c r="AG47" s="217" t="s">
        <v>210</v>
      </c>
      <c r="AH47" s="217" t="s">
        <v>210</v>
      </c>
      <c r="AI47" s="217" t="s">
        <v>210</v>
      </c>
      <c r="AJ47" s="217" t="s">
        <v>210</v>
      </c>
      <c r="AK47" s="217" t="s">
        <v>210</v>
      </c>
      <c r="AL47" s="217" t="s">
        <v>210</v>
      </c>
      <c r="AM47" s="217" t="s">
        <v>210</v>
      </c>
      <c r="AN47" s="217" t="s">
        <v>210</v>
      </c>
      <c r="AO47" s="217" t="s">
        <v>210</v>
      </c>
      <c r="AP47" s="217" t="s">
        <v>210</v>
      </c>
      <c r="AQ47" s="217" t="s">
        <v>210</v>
      </c>
      <c r="AR47" s="217" t="s">
        <v>210</v>
      </c>
      <c r="AS47" s="236"/>
      <c r="AT47" s="8"/>
      <c r="AU47" s="8"/>
      <c r="AV47" s="3"/>
      <c r="AW47" s="16">
        <f t="shared" si="6"/>
        <v>0</v>
      </c>
      <c r="AX47" s="17">
        <f t="shared" si="8"/>
        <v>0</v>
      </c>
      <c r="AY47" s="18">
        <f>COUNTIF(H47:AV47,"○")</f>
        <v>0</v>
      </c>
      <c r="AZ47" s="19">
        <f t="shared" si="2"/>
        <v>0</v>
      </c>
      <c r="BA47" s="20">
        <f t="shared" si="13"/>
        <v>0</v>
      </c>
      <c r="BB47" s="21">
        <f t="shared" si="10"/>
        <v>0</v>
      </c>
      <c r="BC47">
        <f t="shared" si="12"/>
        <v>37</v>
      </c>
    </row>
    <row r="48" spans="1:55" ht="13.5">
      <c r="A48" s="227"/>
      <c r="B48" s="228"/>
      <c r="C48" s="229" t="s">
        <v>462</v>
      </c>
      <c r="D48" s="229"/>
      <c r="E48" s="230" t="s">
        <v>463</v>
      </c>
      <c r="F48" s="231" t="s">
        <v>374</v>
      </c>
      <c r="G48" s="232" t="s">
        <v>430</v>
      </c>
      <c r="H48" s="233" t="s">
        <v>210</v>
      </c>
      <c r="I48" s="233" t="s">
        <v>210</v>
      </c>
      <c r="J48" s="233" t="s">
        <v>210</v>
      </c>
      <c r="K48" s="233" t="s">
        <v>210</v>
      </c>
      <c r="L48" s="233" t="s">
        <v>210</v>
      </c>
      <c r="M48" s="233" t="s">
        <v>210</v>
      </c>
      <c r="N48" s="217" t="s">
        <v>210</v>
      </c>
      <c r="O48" s="217" t="s">
        <v>210</v>
      </c>
      <c r="P48" s="217" t="s">
        <v>210</v>
      </c>
      <c r="Q48" s="217" t="s">
        <v>210</v>
      </c>
      <c r="R48" s="217" t="s">
        <v>210</v>
      </c>
      <c r="S48" s="233" t="s">
        <v>210</v>
      </c>
      <c r="T48" s="217" t="s">
        <v>210</v>
      </c>
      <c r="U48" s="217" t="s">
        <v>210</v>
      </c>
      <c r="V48" s="217" t="s">
        <v>210</v>
      </c>
      <c r="W48" s="217" t="s">
        <v>210</v>
      </c>
      <c r="X48" s="217" t="s">
        <v>210</v>
      </c>
      <c r="Y48" s="217" t="s">
        <v>210</v>
      </c>
      <c r="Z48" s="217" t="s">
        <v>210</v>
      </c>
      <c r="AA48" s="217" t="s">
        <v>210</v>
      </c>
      <c r="AB48" s="217" t="s">
        <v>210</v>
      </c>
      <c r="AC48" s="217" t="s">
        <v>210</v>
      </c>
      <c r="AD48" s="217" t="s">
        <v>210</v>
      </c>
      <c r="AE48" s="217" t="s">
        <v>210</v>
      </c>
      <c r="AF48" s="217" t="s">
        <v>210</v>
      </c>
      <c r="AG48" s="217" t="s">
        <v>210</v>
      </c>
      <c r="AH48" s="217" t="s">
        <v>210</v>
      </c>
      <c r="AI48" s="217" t="s">
        <v>210</v>
      </c>
      <c r="AJ48" s="217" t="s">
        <v>210</v>
      </c>
      <c r="AK48" s="217" t="s">
        <v>210</v>
      </c>
      <c r="AL48" s="217" t="s">
        <v>210</v>
      </c>
      <c r="AM48" s="217" t="s">
        <v>210</v>
      </c>
      <c r="AN48" s="217" t="s">
        <v>210</v>
      </c>
      <c r="AO48" s="217" t="s">
        <v>210</v>
      </c>
      <c r="AP48" s="217" t="s">
        <v>210</v>
      </c>
      <c r="AQ48" s="217" t="s">
        <v>210</v>
      </c>
      <c r="AR48" s="217" t="s">
        <v>210</v>
      </c>
      <c r="AS48" s="236"/>
      <c r="AT48" s="8"/>
      <c r="AU48" s="8"/>
      <c r="AV48" s="3"/>
      <c r="AW48" s="16">
        <f t="shared" si="6"/>
        <v>0</v>
      </c>
      <c r="AX48" s="17">
        <f t="shared" si="8"/>
        <v>0</v>
      </c>
      <c r="AY48" s="18">
        <f>COUNTIF(H48:AV48,"○")</f>
        <v>0</v>
      </c>
      <c r="AZ48" s="19">
        <f t="shared" si="2"/>
        <v>0</v>
      </c>
      <c r="BA48" s="20">
        <f t="shared" si="13"/>
        <v>0</v>
      </c>
      <c r="BB48" s="21">
        <f t="shared" si="10"/>
        <v>0</v>
      </c>
      <c r="BC48">
        <f t="shared" si="12"/>
        <v>37</v>
      </c>
    </row>
    <row r="49" spans="3:55" ht="13.5">
      <c r="C49" s="177" t="s">
        <v>464</v>
      </c>
      <c r="D49" s="177"/>
      <c r="E49" s="13" t="s">
        <v>465</v>
      </c>
      <c r="F49" s="6" t="s">
        <v>374</v>
      </c>
      <c r="G49" s="3"/>
      <c r="H49" s="8" t="s">
        <v>185</v>
      </c>
      <c r="I49" s="8" t="s">
        <v>185</v>
      </c>
      <c r="J49" s="8" t="s">
        <v>185</v>
      </c>
      <c r="K49" s="8" t="s">
        <v>185</v>
      </c>
      <c r="L49" s="8" t="s">
        <v>185</v>
      </c>
      <c r="M49" s="8" t="s">
        <v>185</v>
      </c>
      <c r="N49" s="8" t="s">
        <v>185</v>
      </c>
      <c r="O49" s="8" t="s">
        <v>185</v>
      </c>
      <c r="P49" s="8" t="s">
        <v>185</v>
      </c>
      <c r="Q49" s="8" t="s">
        <v>185</v>
      </c>
      <c r="R49" s="8" t="s">
        <v>185</v>
      </c>
      <c r="S49" s="8" t="s">
        <v>185</v>
      </c>
      <c r="T49" s="8" t="s">
        <v>185</v>
      </c>
      <c r="U49" s="8" t="s">
        <v>185</v>
      </c>
      <c r="V49" s="8" t="s">
        <v>185</v>
      </c>
      <c r="W49" s="8" t="s">
        <v>185</v>
      </c>
      <c r="X49" s="8" t="s">
        <v>185</v>
      </c>
      <c r="Y49" s="8" t="s">
        <v>185</v>
      </c>
      <c r="Z49" s="8" t="s">
        <v>185</v>
      </c>
      <c r="AA49" s="8" t="s">
        <v>185</v>
      </c>
      <c r="AB49" s="8" t="s">
        <v>185</v>
      </c>
      <c r="AC49" s="8" t="s">
        <v>185</v>
      </c>
      <c r="AD49" s="8" t="s">
        <v>185</v>
      </c>
      <c r="AE49" s="8" t="s">
        <v>185</v>
      </c>
      <c r="AF49" s="8" t="s">
        <v>185</v>
      </c>
      <c r="AG49" s="8" t="s">
        <v>185</v>
      </c>
      <c r="AH49" s="8" t="s">
        <v>185</v>
      </c>
      <c r="AI49" s="8" t="s">
        <v>185</v>
      </c>
      <c r="AJ49" s="8" t="s">
        <v>185</v>
      </c>
      <c r="AK49" s="8" t="s">
        <v>185</v>
      </c>
      <c r="AL49" s="8" t="s">
        <v>185</v>
      </c>
      <c r="AM49" s="8" t="s">
        <v>185</v>
      </c>
      <c r="AN49" s="8" t="s">
        <v>185</v>
      </c>
      <c r="AO49" s="8" t="s">
        <v>185</v>
      </c>
      <c r="AP49" s="8" t="s">
        <v>185</v>
      </c>
      <c r="AQ49" s="8" t="s">
        <v>185</v>
      </c>
      <c r="AR49" s="8" t="s">
        <v>185</v>
      </c>
      <c r="AS49" s="8"/>
      <c r="AT49" s="8"/>
      <c r="AU49" s="8"/>
      <c r="AV49" s="8"/>
      <c r="AW49" s="16">
        <f>AY49+BA49</f>
        <v>0</v>
      </c>
      <c r="AX49" s="17">
        <f t="shared" si="8"/>
        <v>0</v>
      </c>
      <c r="AY49" s="18">
        <f>COUNTIF(H49:AV49,"○")</f>
        <v>0</v>
      </c>
      <c r="AZ49" s="19">
        <f t="shared" si="2"/>
        <v>0</v>
      </c>
      <c r="BA49" s="20">
        <f>COUNTIF(H49:AV49,"◎")</f>
        <v>0</v>
      </c>
      <c r="BB49" s="21">
        <f t="shared" si="10"/>
        <v>0</v>
      </c>
      <c r="BC49">
        <f t="shared" si="12"/>
        <v>37</v>
      </c>
    </row>
    <row r="50" spans="3:55" ht="13.5">
      <c r="C50" s="49"/>
      <c r="D50" s="49"/>
      <c r="E50" s="13"/>
      <c r="F50" s="6"/>
      <c r="G50" s="1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7"/>
      <c r="AV50" s="3"/>
      <c r="AW50" s="16"/>
      <c r="AX50" s="17"/>
      <c r="AY50" s="18"/>
      <c r="AZ50" s="19"/>
      <c r="BA50" s="20"/>
      <c r="BB50" s="21"/>
      <c r="BC50">
        <f t="shared" si="12"/>
        <v>37</v>
      </c>
    </row>
    <row r="51" spans="1:55" ht="13.5">
      <c r="A51" s="211">
        <v>5</v>
      </c>
      <c r="B51" s="212" t="s">
        <v>411</v>
      </c>
      <c r="C51" s="213">
        <v>14</v>
      </c>
      <c r="D51" s="213">
        <v>12</v>
      </c>
      <c r="E51" s="214" t="s">
        <v>433</v>
      </c>
      <c r="F51" s="221" t="s">
        <v>374</v>
      </c>
      <c r="G51" s="215"/>
      <c r="H51" s="216" t="s">
        <v>410</v>
      </c>
      <c r="I51" s="216" t="s">
        <v>252</v>
      </c>
      <c r="J51" s="216"/>
      <c r="K51" s="217" t="s">
        <v>210</v>
      </c>
      <c r="L51" s="216" t="s">
        <v>252</v>
      </c>
      <c r="M51" s="217" t="s">
        <v>210</v>
      </c>
      <c r="N51" s="216"/>
      <c r="O51" s="216"/>
      <c r="P51" s="217" t="s">
        <v>210</v>
      </c>
      <c r="Q51" s="217" t="s">
        <v>210</v>
      </c>
      <c r="R51" s="217" t="s">
        <v>210</v>
      </c>
      <c r="S51" s="216" t="s">
        <v>252</v>
      </c>
      <c r="T51" s="217" t="s">
        <v>210</v>
      </c>
      <c r="U51" s="217" t="s">
        <v>210</v>
      </c>
      <c r="V51" s="217" t="s">
        <v>210</v>
      </c>
      <c r="W51" s="217" t="s">
        <v>210</v>
      </c>
      <c r="X51" s="217" t="s">
        <v>210</v>
      </c>
      <c r="Y51" s="217" t="s">
        <v>210</v>
      </c>
      <c r="Z51" s="217" t="s">
        <v>210</v>
      </c>
      <c r="AA51" s="217" t="s">
        <v>210</v>
      </c>
      <c r="AB51" s="217" t="s">
        <v>210</v>
      </c>
      <c r="AC51" s="217" t="s">
        <v>210</v>
      </c>
      <c r="AD51" s="217" t="s">
        <v>210</v>
      </c>
      <c r="AE51" s="217" t="s">
        <v>210</v>
      </c>
      <c r="AF51" s="217" t="s">
        <v>210</v>
      </c>
      <c r="AG51" s="217" t="s">
        <v>210</v>
      </c>
      <c r="AH51" s="217" t="s">
        <v>210</v>
      </c>
      <c r="AI51" s="217" t="s">
        <v>210</v>
      </c>
      <c r="AJ51" s="217" t="s">
        <v>210</v>
      </c>
      <c r="AK51" s="217" t="s">
        <v>210</v>
      </c>
      <c r="AL51" s="217"/>
      <c r="AM51" s="217" t="s">
        <v>210</v>
      </c>
      <c r="AN51" s="217" t="s">
        <v>210</v>
      </c>
      <c r="AO51" s="217" t="s">
        <v>210</v>
      </c>
      <c r="AP51" s="217" t="s">
        <v>519</v>
      </c>
      <c r="AQ51" s="217" t="s">
        <v>519</v>
      </c>
      <c r="AR51" s="217" t="s">
        <v>519</v>
      </c>
      <c r="AS51" s="236"/>
      <c r="AT51" s="7"/>
      <c r="AU51" s="8"/>
      <c r="AV51" s="3"/>
      <c r="AW51" s="16">
        <f>AY51+BA51</f>
        <v>4</v>
      </c>
      <c r="AX51" s="205">
        <f aca="true" t="shared" si="14" ref="AX51:AX77">AW51/COUNTA(H51:AV51)</f>
        <v>0.12121212121212122</v>
      </c>
      <c r="AY51" s="18">
        <f>COUNTIF(H51:AV51,"○")</f>
        <v>1</v>
      </c>
      <c r="AZ51" s="19">
        <f aca="true" t="shared" si="15" ref="AZ51:AZ77">AY51/COUNTIF($H$80:$AV$80,"練習")</f>
        <v>0.038461538461538464</v>
      </c>
      <c r="BA51" s="20">
        <f>COUNTIF(H51:AV51,"◎")</f>
        <v>3</v>
      </c>
      <c r="BB51" s="21">
        <f aca="true" t="shared" si="16" ref="BB51:BB77">BA51/(COUNTIF($H$80:$AV$80,"試合")+COUNTIF($H$80:$AV$80,"大会"))</f>
        <v>0.2727272727272727</v>
      </c>
      <c r="BC51">
        <f t="shared" si="12"/>
        <v>27</v>
      </c>
    </row>
    <row r="52" spans="1:55" ht="13.5">
      <c r="A52" s="182" t="s">
        <v>411</v>
      </c>
      <c r="B52" s="182" t="s">
        <v>411</v>
      </c>
      <c r="C52" s="183">
        <v>34</v>
      </c>
      <c r="D52" s="183"/>
      <c r="E52" s="13" t="s">
        <v>444</v>
      </c>
      <c r="F52" s="6" t="s">
        <v>374</v>
      </c>
      <c r="G52" s="13"/>
      <c r="H52" s="8" t="s">
        <v>508</v>
      </c>
      <c r="I52" s="8" t="s">
        <v>508</v>
      </c>
      <c r="J52" s="8" t="s">
        <v>508</v>
      </c>
      <c r="K52" s="8" t="s">
        <v>508</v>
      </c>
      <c r="L52" s="8" t="s">
        <v>508</v>
      </c>
      <c r="M52" s="8" t="s">
        <v>508</v>
      </c>
      <c r="N52" s="8" t="s">
        <v>508</v>
      </c>
      <c r="O52" s="8" t="s">
        <v>508</v>
      </c>
      <c r="P52" s="8" t="s">
        <v>508</v>
      </c>
      <c r="Q52" s="8" t="s">
        <v>508</v>
      </c>
      <c r="R52" s="8" t="s">
        <v>508</v>
      </c>
      <c r="S52" s="8" t="s">
        <v>508</v>
      </c>
      <c r="T52" s="8" t="s">
        <v>508</v>
      </c>
      <c r="U52" s="8" t="s">
        <v>508</v>
      </c>
      <c r="V52" s="8" t="s">
        <v>508</v>
      </c>
      <c r="W52" s="8" t="s">
        <v>508</v>
      </c>
      <c r="X52" s="8" t="s">
        <v>508</v>
      </c>
      <c r="Y52" s="8" t="s">
        <v>508</v>
      </c>
      <c r="Z52" s="8" t="s">
        <v>508</v>
      </c>
      <c r="AA52" s="8" t="s">
        <v>508</v>
      </c>
      <c r="AB52" s="8" t="s">
        <v>508</v>
      </c>
      <c r="AC52" s="8" t="s">
        <v>508</v>
      </c>
      <c r="AD52" s="8" t="s">
        <v>508</v>
      </c>
      <c r="AE52" s="8" t="s">
        <v>508</v>
      </c>
      <c r="AF52" s="8" t="s">
        <v>508</v>
      </c>
      <c r="AG52" s="8" t="s">
        <v>508</v>
      </c>
      <c r="AH52" s="8" t="s">
        <v>508</v>
      </c>
      <c r="AI52" s="8" t="s">
        <v>508</v>
      </c>
      <c r="AJ52" s="8" t="s">
        <v>508</v>
      </c>
      <c r="AK52" s="8" t="s">
        <v>508</v>
      </c>
      <c r="AL52" s="8" t="s">
        <v>508</v>
      </c>
      <c r="AM52" s="8" t="s">
        <v>508</v>
      </c>
      <c r="AN52" s="8" t="s">
        <v>508</v>
      </c>
      <c r="AO52" s="8" t="s">
        <v>508</v>
      </c>
      <c r="AP52" s="8" t="s">
        <v>508</v>
      </c>
      <c r="AQ52" s="8" t="s">
        <v>508</v>
      </c>
      <c r="AR52" s="8" t="s">
        <v>508</v>
      </c>
      <c r="AS52" s="8"/>
      <c r="AT52" s="8"/>
      <c r="AU52" s="8"/>
      <c r="AV52" s="3"/>
      <c r="AW52" s="16">
        <f>AY52+BA52</f>
        <v>0</v>
      </c>
      <c r="AX52" s="17">
        <f t="shared" si="14"/>
        <v>0</v>
      </c>
      <c r="AY52" s="18">
        <f>COUNTIF(H52:AV52,"○")</f>
        <v>0</v>
      </c>
      <c r="AZ52" s="19">
        <f t="shared" si="15"/>
        <v>0</v>
      </c>
      <c r="BA52" s="20">
        <f aca="true" t="shared" si="17" ref="BA52:BA77">COUNTIF(H52:AV52,"◎")</f>
        <v>0</v>
      </c>
      <c r="BB52" s="21">
        <f t="shared" si="16"/>
        <v>0</v>
      </c>
      <c r="BC52">
        <f t="shared" si="12"/>
        <v>37</v>
      </c>
    </row>
    <row r="53" spans="3:55" ht="13.5">
      <c r="C53" s="177" t="s">
        <v>466</v>
      </c>
      <c r="D53" s="177"/>
      <c r="E53" s="13" t="s">
        <v>467</v>
      </c>
      <c r="F53" s="6" t="s">
        <v>374</v>
      </c>
      <c r="G53" s="3"/>
      <c r="H53" s="8" t="s">
        <v>243</v>
      </c>
      <c r="I53" s="8" t="s">
        <v>243</v>
      </c>
      <c r="J53" s="8" t="s">
        <v>243</v>
      </c>
      <c r="K53" s="8" t="s">
        <v>243</v>
      </c>
      <c r="L53" s="8" t="s">
        <v>243</v>
      </c>
      <c r="M53" s="8" t="s">
        <v>243</v>
      </c>
      <c r="N53" s="8" t="s">
        <v>243</v>
      </c>
      <c r="O53" s="8" t="s">
        <v>243</v>
      </c>
      <c r="P53" s="8" t="s">
        <v>243</v>
      </c>
      <c r="Q53" s="8" t="s">
        <v>243</v>
      </c>
      <c r="R53" s="8" t="s">
        <v>243</v>
      </c>
      <c r="S53" s="8" t="s">
        <v>243</v>
      </c>
      <c r="T53" s="8" t="s">
        <v>243</v>
      </c>
      <c r="U53" s="8" t="s">
        <v>243</v>
      </c>
      <c r="V53" s="8" t="s">
        <v>243</v>
      </c>
      <c r="W53" s="8" t="s">
        <v>243</v>
      </c>
      <c r="X53" s="8" t="s">
        <v>243</v>
      </c>
      <c r="Y53" s="8" t="s">
        <v>243</v>
      </c>
      <c r="Z53" s="8" t="s">
        <v>243</v>
      </c>
      <c r="AA53" s="8" t="s">
        <v>243</v>
      </c>
      <c r="AB53" s="8" t="s">
        <v>243</v>
      </c>
      <c r="AC53" s="8" t="s">
        <v>243</v>
      </c>
      <c r="AD53" s="8" t="s">
        <v>243</v>
      </c>
      <c r="AE53" s="8" t="s">
        <v>243</v>
      </c>
      <c r="AF53" s="8" t="s">
        <v>243</v>
      </c>
      <c r="AG53" s="8" t="s">
        <v>243</v>
      </c>
      <c r="AH53" s="8" t="s">
        <v>243</v>
      </c>
      <c r="AI53" s="8" t="s">
        <v>243</v>
      </c>
      <c r="AJ53" s="8" t="s">
        <v>243</v>
      </c>
      <c r="AK53" s="8" t="s">
        <v>243</v>
      </c>
      <c r="AL53" s="8" t="s">
        <v>243</v>
      </c>
      <c r="AM53" s="8" t="s">
        <v>243</v>
      </c>
      <c r="AN53" s="8" t="s">
        <v>243</v>
      </c>
      <c r="AO53" s="8" t="s">
        <v>243</v>
      </c>
      <c r="AP53" s="8" t="s">
        <v>243</v>
      </c>
      <c r="AQ53" s="8" t="s">
        <v>243</v>
      </c>
      <c r="AR53" s="8" t="s">
        <v>243</v>
      </c>
      <c r="AS53" s="8"/>
      <c r="AT53" s="8"/>
      <c r="AU53" s="8"/>
      <c r="AV53" s="8"/>
      <c r="AW53" s="16">
        <f aca="true" t="shared" si="18" ref="AW53:AW77">AY53+BA53</f>
        <v>0</v>
      </c>
      <c r="AX53" s="17">
        <f t="shared" si="14"/>
        <v>0</v>
      </c>
      <c r="AY53" s="18">
        <f aca="true" t="shared" si="19" ref="AY53:AY77">COUNTIF(H53:AV53,"○")</f>
        <v>0</v>
      </c>
      <c r="AZ53" s="19">
        <f t="shared" si="15"/>
        <v>0</v>
      </c>
      <c r="BA53" s="20">
        <f t="shared" si="17"/>
        <v>0</v>
      </c>
      <c r="BB53" s="21">
        <f t="shared" si="16"/>
        <v>0</v>
      </c>
      <c r="BC53">
        <f t="shared" si="12"/>
        <v>37</v>
      </c>
    </row>
    <row r="54" spans="3:55" ht="13.5">
      <c r="C54" s="49" t="s">
        <v>468</v>
      </c>
      <c r="D54" s="49"/>
      <c r="E54" s="13" t="s">
        <v>22</v>
      </c>
      <c r="F54" s="6" t="s">
        <v>374</v>
      </c>
      <c r="G54" s="3"/>
      <c r="H54" s="8" t="s">
        <v>220</v>
      </c>
      <c r="I54" s="8" t="s">
        <v>220</v>
      </c>
      <c r="J54" s="8" t="s">
        <v>220</v>
      </c>
      <c r="K54" s="8" t="s">
        <v>220</v>
      </c>
      <c r="L54" s="8" t="s">
        <v>220</v>
      </c>
      <c r="M54" s="8" t="s">
        <v>220</v>
      </c>
      <c r="N54" s="8" t="s">
        <v>220</v>
      </c>
      <c r="O54" s="8" t="s">
        <v>220</v>
      </c>
      <c r="P54" s="8" t="s">
        <v>220</v>
      </c>
      <c r="Q54" s="8" t="s">
        <v>220</v>
      </c>
      <c r="R54" s="8" t="s">
        <v>220</v>
      </c>
      <c r="S54" s="8" t="s">
        <v>220</v>
      </c>
      <c r="T54" s="8" t="s">
        <v>220</v>
      </c>
      <c r="U54" s="8" t="s">
        <v>220</v>
      </c>
      <c r="V54" s="8" t="s">
        <v>220</v>
      </c>
      <c r="W54" s="8" t="s">
        <v>220</v>
      </c>
      <c r="X54" s="8" t="s">
        <v>220</v>
      </c>
      <c r="Y54" s="8" t="s">
        <v>220</v>
      </c>
      <c r="Z54" s="8" t="s">
        <v>220</v>
      </c>
      <c r="AA54" s="8" t="s">
        <v>220</v>
      </c>
      <c r="AB54" s="8" t="s">
        <v>220</v>
      </c>
      <c r="AC54" s="8" t="s">
        <v>220</v>
      </c>
      <c r="AD54" s="8" t="s">
        <v>220</v>
      </c>
      <c r="AE54" s="8" t="s">
        <v>220</v>
      </c>
      <c r="AF54" s="8" t="s">
        <v>220</v>
      </c>
      <c r="AG54" s="8" t="s">
        <v>220</v>
      </c>
      <c r="AH54" s="8" t="s">
        <v>220</v>
      </c>
      <c r="AI54" s="8" t="s">
        <v>220</v>
      </c>
      <c r="AJ54" s="8" t="s">
        <v>220</v>
      </c>
      <c r="AK54" s="8" t="s">
        <v>220</v>
      </c>
      <c r="AL54" s="8" t="s">
        <v>220</v>
      </c>
      <c r="AM54" s="8" t="s">
        <v>220</v>
      </c>
      <c r="AN54" s="8" t="s">
        <v>220</v>
      </c>
      <c r="AO54" s="8" t="s">
        <v>220</v>
      </c>
      <c r="AP54" s="8" t="s">
        <v>220</v>
      </c>
      <c r="AQ54" s="8" t="s">
        <v>220</v>
      </c>
      <c r="AR54" s="8" t="s">
        <v>220</v>
      </c>
      <c r="AS54" s="8"/>
      <c r="AT54" s="8"/>
      <c r="AU54" s="8"/>
      <c r="AV54" s="8"/>
      <c r="AW54" s="16">
        <f t="shared" si="18"/>
        <v>0</v>
      </c>
      <c r="AX54" s="17">
        <f t="shared" si="14"/>
        <v>0</v>
      </c>
      <c r="AY54" s="18">
        <f t="shared" si="19"/>
        <v>0</v>
      </c>
      <c r="AZ54" s="19">
        <f t="shared" si="15"/>
        <v>0</v>
      </c>
      <c r="BA54" s="20">
        <f t="shared" si="17"/>
        <v>0</v>
      </c>
      <c r="BB54" s="21">
        <f t="shared" si="16"/>
        <v>0</v>
      </c>
      <c r="BC54">
        <f t="shared" si="12"/>
        <v>37</v>
      </c>
    </row>
    <row r="55" spans="3:55" ht="13.5">
      <c r="C55" s="49" t="s">
        <v>469</v>
      </c>
      <c r="D55" s="49"/>
      <c r="E55" s="13" t="s">
        <v>442</v>
      </c>
      <c r="F55" s="6" t="s">
        <v>374</v>
      </c>
      <c r="H55" s="8" t="s">
        <v>185</v>
      </c>
      <c r="I55" s="8" t="s">
        <v>185</v>
      </c>
      <c r="J55" s="8" t="s">
        <v>185</v>
      </c>
      <c r="K55" s="8" t="s">
        <v>185</v>
      </c>
      <c r="L55" s="8" t="s">
        <v>185</v>
      </c>
      <c r="M55" s="8" t="s">
        <v>185</v>
      </c>
      <c r="N55" s="8" t="s">
        <v>185</v>
      </c>
      <c r="O55" s="8" t="s">
        <v>185</v>
      </c>
      <c r="P55" s="8" t="s">
        <v>185</v>
      </c>
      <c r="Q55" s="8" t="s">
        <v>185</v>
      </c>
      <c r="R55" s="8" t="s">
        <v>185</v>
      </c>
      <c r="S55" s="8" t="s">
        <v>185</v>
      </c>
      <c r="T55" s="8" t="s">
        <v>185</v>
      </c>
      <c r="U55" s="8" t="s">
        <v>185</v>
      </c>
      <c r="V55" s="8" t="s">
        <v>185</v>
      </c>
      <c r="W55" s="8" t="s">
        <v>185</v>
      </c>
      <c r="X55" s="8" t="s">
        <v>185</v>
      </c>
      <c r="Y55" s="8" t="s">
        <v>185</v>
      </c>
      <c r="Z55" s="8" t="s">
        <v>185</v>
      </c>
      <c r="AA55" s="8" t="s">
        <v>185</v>
      </c>
      <c r="AB55" s="8" t="s">
        <v>185</v>
      </c>
      <c r="AC55" s="8" t="s">
        <v>185</v>
      </c>
      <c r="AD55" s="8" t="s">
        <v>185</v>
      </c>
      <c r="AE55" s="8" t="s">
        <v>185</v>
      </c>
      <c r="AF55" s="8" t="s">
        <v>185</v>
      </c>
      <c r="AG55" s="8" t="s">
        <v>185</v>
      </c>
      <c r="AH55" s="8" t="s">
        <v>185</v>
      </c>
      <c r="AI55" s="8" t="s">
        <v>185</v>
      </c>
      <c r="AJ55" s="8" t="s">
        <v>185</v>
      </c>
      <c r="AK55" s="8" t="s">
        <v>185</v>
      </c>
      <c r="AL55" s="8" t="s">
        <v>185</v>
      </c>
      <c r="AM55" s="8" t="s">
        <v>185</v>
      </c>
      <c r="AN55" s="8" t="s">
        <v>185</v>
      </c>
      <c r="AO55" s="8" t="s">
        <v>185</v>
      </c>
      <c r="AP55" s="8" t="s">
        <v>185</v>
      </c>
      <c r="AQ55" s="8" t="s">
        <v>185</v>
      </c>
      <c r="AR55" s="8" t="s">
        <v>185</v>
      </c>
      <c r="AS55" s="8"/>
      <c r="AT55" s="8"/>
      <c r="AU55" s="8"/>
      <c r="AV55" s="8"/>
      <c r="AW55" s="16">
        <f t="shared" si="18"/>
        <v>0</v>
      </c>
      <c r="AX55" s="17">
        <f t="shared" si="14"/>
        <v>0</v>
      </c>
      <c r="AY55" s="18">
        <f t="shared" si="19"/>
        <v>0</v>
      </c>
      <c r="AZ55" s="19">
        <f t="shared" si="15"/>
        <v>0</v>
      </c>
      <c r="BA55" s="20">
        <f t="shared" si="17"/>
        <v>0</v>
      </c>
      <c r="BB55" s="21">
        <f t="shared" si="16"/>
        <v>0</v>
      </c>
      <c r="BC55">
        <f t="shared" si="12"/>
        <v>37</v>
      </c>
    </row>
    <row r="56" spans="3:55" s="13" customFormat="1" ht="13.5">
      <c r="C56" s="49" t="s">
        <v>470</v>
      </c>
      <c r="D56" s="49"/>
      <c r="E56" s="25" t="s">
        <v>471</v>
      </c>
      <c r="F56" s="3" t="s">
        <v>375</v>
      </c>
      <c r="H56" s="8" t="s">
        <v>210</v>
      </c>
      <c r="I56" s="8" t="s">
        <v>210</v>
      </c>
      <c r="J56" s="8" t="s">
        <v>210</v>
      </c>
      <c r="K56" s="8" t="s">
        <v>210</v>
      </c>
      <c r="L56" s="8" t="s">
        <v>210</v>
      </c>
      <c r="M56" s="8" t="s">
        <v>210</v>
      </c>
      <c r="N56" s="8" t="s">
        <v>210</v>
      </c>
      <c r="O56" s="8" t="s">
        <v>210</v>
      </c>
      <c r="P56" s="8" t="s">
        <v>210</v>
      </c>
      <c r="Q56" s="8" t="s">
        <v>210</v>
      </c>
      <c r="R56" s="8" t="s">
        <v>210</v>
      </c>
      <c r="S56" s="8" t="s">
        <v>210</v>
      </c>
      <c r="T56" s="8" t="s">
        <v>210</v>
      </c>
      <c r="U56" s="8" t="s">
        <v>210</v>
      </c>
      <c r="V56" s="8" t="s">
        <v>210</v>
      </c>
      <c r="W56" s="8" t="s">
        <v>210</v>
      </c>
      <c r="X56" s="8" t="s">
        <v>210</v>
      </c>
      <c r="Y56" s="8" t="s">
        <v>210</v>
      </c>
      <c r="Z56" s="8" t="s">
        <v>210</v>
      </c>
      <c r="AA56" s="8" t="s">
        <v>210</v>
      </c>
      <c r="AB56" s="8" t="s">
        <v>210</v>
      </c>
      <c r="AC56" s="8" t="s">
        <v>210</v>
      </c>
      <c r="AD56" s="8" t="s">
        <v>210</v>
      </c>
      <c r="AE56" s="8" t="s">
        <v>210</v>
      </c>
      <c r="AF56" s="8" t="s">
        <v>210</v>
      </c>
      <c r="AG56" s="8" t="s">
        <v>210</v>
      </c>
      <c r="AH56" s="8" t="s">
        <v>210</v>
      </c>
      <c r="AI56" s="8" t="s">
        <v>210</v>
      </c>
      <c r="AJ56" s="8" t="s">
        <v>210</v>
      </c>
      <c r="AK56" s="8" t="s">
        <v>210</v>
      </c>
      <c r="AL56" s="8" t="s">
        <v>210</v>
      </c>
      <c r="AM56" s="8" t="s">
        <v>210</v>
      </c>
      <c r="AN56" s="8" t="s">
        <v>210</v>
      </c>
      <c r="AO56" s="8" t="s">
        <v>210</v>
      </c>
      <c r="AP56" s="8" t="s">
        <v>210</v>
      </c>
      <c r="AQ56" s="8" t="s">
        <v>210</v>
      </c>
      <c r="AR56" s="8" t="s">
        <v>210</v>
      </c>
      <c r="AS56" s="8"/>
      <c r="AT56" s="8"/>
      <c r="AU56" s="8"/>
      <c r="AV56" s="8"/>
      <c r="AW56" s="16">
        <f t="shared" si="18"/>
        <v>0</v>
      </c>
      <c r="AX56" s="17">
        <f t="shared" si="14"/>
        <v>0</v>
      </c>
      <c r="AY56" s="18">
        <f t="shared" si="19"/>
        <v>0</v>
      </c>
      <c r="AZ56" s="19">
        <f t="shared" si="15"/>
        <v>0</v>
      </c>
      <c r="BA56" s="20">
        <f t="shared" si="17"/>
        <v>0</v>
      </c>
      <c r="BB56" s="21">
        <f t="shared" si="16"/>
        <v>0</v>
      </c>
      <c r="BC56">
        <f t="shared" si="12"/>
        <v>37</v>
      </c>
    </row>
    <row r="57" spans="3:55" ht="13.5">
      <c r="C57" s="36" t="s">
        <v>472</v>
      </c>
      <c r="D57" s="36"/>
      <c r="E57" s="25" t="s">
        <v>473</v>
      </c>
      <c r="F57" s="3" t="s">
        <v>375</v>
      </c>
      <c r="G57" s="3"/>
      <c r="H57" s="8" t="s">
        <v>211</v>
      </c>
      <c r="I57" s="8" t="s">
        <v>211</v>
      </c>
      <c r="J57" s="8" t="s">
        <v>211</v>
      </c>
      <c r="K57" s="8" t="s">
        <v>211</v>
      </c>
      <c r="L57" s="8" t="s">
        <v>211</v>
      </c>
      <c r="M57" s="8" t="s">
        <v>211</v>
      </c>
      <c r="N57" s="8" t="s">
        <v>211</v>
      </c>
      <c r="O57" s="8" t="s">
        <v>211</v>
      </c>
      <c r="P57" s="8" t="s">
        <v>211</v>
      </c>
      <c r="Q57" s="8" t="s">
        <v>211</v>
      </c>
      <c r="R57" s="8" t="s">
        <v>211</v>
      </c>
      <c r="S57" s="8" t="s">
        <v>211</v>
      </c>
      <c r="T57" s="8" t="s">
        <v>211</v>
      </c>
      <c r="U57" s="8" t="s">
        <v>211</v>
      </c>
      <c r="V57" s="8" t="s">
        <v>211</v>
      </c>
      <c r="W57" s="8" t="s">
        <v>211</v>
      </c>
      <c r="X57" s="8" t="s">
        <v>211</v>
      </c>
      <c r="Y57" s="8" t="s">
        <v>211</v>
      </c>
      <c r="Z57" s="8" t="s">
        <v>211</v>
      </c>
      <c r="AA57" s="8" t="s">
        <v>211</v>
      </c>
      <c r="AB57" s="8" t="s">
        <v>211</v>
      </c>
      <c r="AC57" s="8" t="s">
        <v>211</v>
      </c>
      <c r="AD57" s="8" t="s">
        <v>211</v>
      </c>
      <c r="AE57" s="8" t="s">
        <v>211</v>
      </c>
      <c r="AF57" s="8" t="s">
        <v>211</v>
      </c>
      <c r="AG57" s="8" t="s">
        <v>211</v>
      </c>
      <c r="AH57" s="8" t="s">
        <v>211</v>
      </c>
      <c r="AI57" s="8" t="s">
        <v>211</v>
      </c>
      <c r="AJ57" s="8" t="s">
        <v>211</v>
      </c>
      <c r="AK57" s="8" t="s">
        <v>211</v>
      </c>
      <c r="AL57" s="8" t="s">
        <v>211</v>
      </c>
      <c r="AM57" s="8" t="s">
        <v>211</v>
      </c>
      <c r="AN57" s="8" t="s">
        <v>211</v>
      </c>
      <c r="AO57" s="8" t="s">
        <v>211</v>
      </c>
      <c r="AP57" s="8" t="s">
        <v>211</v>
      </c>
      <c r="AQ57" s="8" t="s">
        <v>211</v>
      </c>
      <c r="AR57" s="8" t="s">
        <v>211</v>
      </c>
      <c r="AS57" s="8"/>
      <c r="AT57" s="8"/>
      <c r="AU57" s="8"/>
      <c r="AV57" s="8"/>
      <c r="AW57" s="16">
        <f t="shared" si="18"/>
        <v>0</v>
      </c>
      <c r="AX57" s="17">
        <f t="shared" si="14"/>
        <v>0</v>
      </c>
      <c r="AY57" s="18">
        <f t="shared" si="19"/>
        <v>0</v>
      </c>
      <c r="AZ57" s="19">
        <f t="shared" si="15"/>
        <v>0</v>
      </c>
      <c r="BA57" s="20">
        <f t="shared" si="17"/>
        <v>0</v>
      </c>
      <c r="BB57" s="21">
        <f t="shared" si="16"/>
        <v>0</v>
      </c>
      <c r="BC57">
        <f t="shared" si="12"/>
        <v>37</v>
      </c>
    </row>
    <row r="58" spans="3:55" ht="13.5">
      <c r="C58" s="36" t="s">
        <v>474</v>
      </c>
      <c r="D58" s="36"/>
      <c r="E58" s="25" t="s">
        <v>475</v>
      </c>
      <c r="F58" s="3" t="s">
        <v>375</v>
      </c>
      <c r="G58" s="3"/>
      <c r="H58" s="8" t="s">
        <v>210</v>
      </c>
      <c r="I58" s="8" t="s">
        <v>210</v>
      </c>
      <c r="J58" s="8" t="s">
        <v>210</v>
      </c>
      <c r="K58" s="8" t="s">
        <v>210</v>
      </c>
      <c r="L58" s="8" t="s">
        <v>210</v>
      </c>
      <c r="M58" s="8" t="s">
        <v>210</v>
      </c>
      <c r="N58" s="8" t="s">
        <v>210</v>
      </c>
      <c r="O58" s="8" t="s">
        <v>210</v>
      </c>
      <c r="P58" s="8" t="s">
        <v>210</v>
      </c>
      <c r="Q58" s="8" t="s">
        <v>210</v>
      </c>
      <c r="R58" s="8" t="s">
        <v>210</v>
      </c>
      <c r="S58" s="8" t="s">
        <v>210</v>
      </c>
      <c r="T58" s="8" t="s">
        <v>210</v>
      </c>
      <c r="U58" s="8" t="s">
        <v>210</v>
      </c>
      <c r="V58" s="8" t="s">
        <v>210</v>
      </c>
      <c r="W58" s="8" t="s">
        <v>210</v>
      </c>
      <c r="X58" s="8" t="s">
        <v>210</v>
      </c>
      <c r="Y58" s="8" t="s">
        <v>210</v>
      </c>
      <c r="Z58" s="8" t="s">
        <v>210</v>
      </c>
      <c r="AA58" s="8" t="s">
        <v>210</v>
      </c>
      <c r="AB58" s="8" t="s">
        <v>210</v>
      </c>
      <c r="AC58" s="8" t="s">
        <v>210</v>
      </c>
      <c r="AD58" s="8" t="s">
        <v>210</v>
      </c>
      <c r="AE58" s="8" t="s">
        <v>210</v>
      </c>
      <c r="AF58" s="8" t="s">
        <v>210</v>
      </c>
      <c r="AG58" s="8" t="s">
        <v>210</v>
      </c>
      <c r="AH58" s="8" t="s">
        <v>210</v>
      </c>
      <c r="AI58" s="8" t="s">
        <v>210</v>
      </c>
      <c r="AJ58" s="8" t="s">
        <v>210</v>
      </c>
      <c r="AK58" s="8" t="s">
        <v>210</v>
      </c>
      <c r="AL58" s="8" t="s">
        <v>210</v>
      </c>
      <c r="AM58" s="8" t="s">
        <v>210</v>
      </c>
      <c r="AN58" s="8" t="s">
        <v>210</v>
      </c>
      <c r="AO58" s="8" t="s">
        <v>210</v>
      </c>
      <c r="AP58" s="8" t="s">
        <v>210</v>
      </c>
      <c r="AQ58" s="8" t="s">
        <v>210</v>
      </c>
      <c r="AR58" s="8" t="s">
        <v>210</v>
      </c>
      <c r="AS58" s="8"/>
      <c r="AT58" s="8"/>
      <c r="AU58" s="8"/>
      <c r="AV58" s="8"/>
      <c r="AW58" s="16">
        <f t="shared" si="18"/>
        <v>0</v>
      </c>
      <c r="AX58" s="17">
        <f t="shared" si="14"/>
        <v>0</v>
      </c>
      <c r="AY58" s="18">
        <f t="shared" si="19"/>
        <v>0</v>
      </c>
      <c r="AZ58" s="19">
        <f t="shared" si="15"/>
        <v>0</v>
      </c>
      <c r="BA58" s="20">
        <f t="shared" si="17"/>
        <v>0</v>
      </c>
      <c r="BB58" s="21">
        <f t="shared" si="16"/>
        <v>0</v>
      </c>
      <c r="BC58">
        <f t="shared" si="12"/>
        <v>37</v>
      </c>
    </row>
    <row r="59" spans="3:55" ht="13.5">
      <c r="C59" s="36" t="s">
        <v>476</v>
      </c>
      <c r="D59" s="36"/>
      <c r="E59" s="25" t="s">
        <v>477</v>
      </c>
      <c r="F59" s="3" t="s">
        <v>375</v>
      </c>
      <c r="G59" s="3"/>
      <c r="H59" s="8" t="s">
        <v>210</v>
      </c>
      <c r="I59" s="8" t="s">
        <v>210</v>
      </c>
      <c r="J59" s="8" t="s">
        <v>210</v>
      </c>
      <c r="K59" s="8" t="s">
        <v>210</v>
      </c>
      <c r="L59" s="8" t="s">
        <v>210</v>
      </c>
      <c r="M59" s="8" t="s">
        <v>210</v>
      </c>
      <c r="N59" s="8" t="s">
        <v>210</v>
      </c>
      <c r="O59" s="8" t="s">
        <v>210</v>
      </c>
      <c r="P59" s="8" t="s">
        <v>210</v>
      </c>
      <c r="Q59" s="8" t="s">
        <v>210</v>
      </c>
      <c r="R59" s="8" t="s">
        <v>210</v>
      </c>
      <c r="S59" s="8" t="s">
        <v>210</v>
      </c>
      <c r="T59" s="8" t="s">
        <v>210</v>
      </c>
      <c r="U59" s="8" t="s">
        <v>210</v>
      </c>
      <c r="V59" s="8" t="s">
        <v>210</v>
      </c>
      <c r="W59" s="8" t="s">
        <v>210</v>
      </c>
      <c r="X59" s="8" t="s">
        <v>210</v>
      </c>
      <c r="Y59" s="8" t="s">
        <v>210</v>
      </c>
      <c r="Z59" s="8" t="s">
        <v>210</v>
      </c>
      <c r="AA59" s="8" t="s">
        <v>210</v>
      </c>
      <c r="AB59" s="8" t="s">
        <v>210</v>
      </c>
      <c r="AC59" s="8" t="s">
        <v>210</v>
      </c>
      <c r="AD59" s="8" t="s">
        <v>210</v>
      </c>
      <c r="AE59" s="8" t="s">
        <v>210</v>
      </c>
      <c r="AF59" s="8" t="s">
        <v>210</v>
      </c>
      <c r="AG59" s="8" t="s">
        <v>210</v>
      </c>
      <c r="AH59" s="8" t="s">
        <v>210</v>
      </c>
      <c r="AI59" s="8" t="s">
        <v>210</v>
      </c>
      <c r="AJ59" s="8" t="s">
        <v>210</v>
      </c>
      <c r="AK59" s="8" t="s">
        <v>210</v>
      </c>
      <c r="AL59" s="8" t="s">
        <v>210</v>
      </c>
      <c r="AM59" s="8" t="s">
        <v>210</v>
      </c>
      <c r="AN59" s="8" t="s">
        <v>210</v>
      </c>
      <c r="AO59" s="8" t="s">
        <v>210</v>
      </c>
      <c r="AP59" s="8" t="s">
        <v>210</v>
      </c>
      <c r="AQ59" s="8" t="s">
        <v>210</v>
      </c>
      <c r="AR59" s="8" t="s">
        <v>210</v>
      </c>
      <c r="AS59" s="8"/>
      <c r="AT59" s="8"/>
      <c r="AU59" s="8"/>
      <c r="AV59" s="8"/>
      <c r="AW59" s="16">
        <f t="shared" si="18"/>
        <v>0</v>
      </c>
      <c r="AX59" s="17">
        <f t="shared" si="14"/>
        <v>0</v>
      </c>
      <c r="AY59" s="18">
        <f t="shared" si="19"/>
        <v>0</v>
      </c>
      <c r="AZ59" s="19">
        <f t="shared" si="15"/>
        <v>0</v>
      </c>
      <c r="BA59" s="20">
        <f t="shared" si="17"/>
        <v>0</v>
      </c>
      <c r="BB59" s="21">
        <f t="shared" si="16"/>
        <v>0</v>
      </c>
      <c r="BC59">
        <f t="shared" si="12"/>
        <v>37</v>
      </c>
    </row>
    <row r="60" spans="3:55" ht="13.5">
      <c r="C60" s="36" t="s">
        <v>478</v>
      </c>
      <c r="D60" s="36"/>
      <c r="E60" s="13" t="s">
        <v>479</v>
      </c>
      <c r="F60" s="6" t="s">
        <v>374</v>
      </c>
      <c r="G60" s="3"/>
      <c r="H60" s="8" t="s">
        <v>210</v>
      </c>
      <c r="I60" s="8" t="s">
        <v>210</v>
      </c>
      <c r="J60" s="8" t="s">
        <v>210</v>
      </c>
      <c r="K60" s="8" t="s">
        <v>210</v>
      </c>
      <c r="L60" s="8" t="s">
        <v>210</v>
      </c>
      <c r="M60" s="8" t="s">
        <v>210</v>
      </c>
      <c r="N60" s="8" t="s">
        <v>210</v>
      </c>
      <c r="O60" s="8" t="s">
        <v>210</v>
      </c>
      <c r="P60" s="8" t="s">
        <v>210</v>
      </c>
      <c r="Q60" s="8" t="s">
        <v>210</v>
      </c>
      <c r="R60" s="8" t="s">
        <v>210</v>
      </c>
      <c r="S60" s="8" t="s">
        <v>210</v>
      </c>
      <c r="T60" s="8" t="s">
        <v>210</v>
      </c>
      <c r="U60" s="8" t="s">
        <v>210</v>
      </c>
      <c r="V60" s="8" t="s">
        <v>210</v>
      </c>
      <c r="W60" s="8" t="s">
        <v>210</v>
      </c>
      <c r="X60" s="8" t="s">
        <v>210</v>
      </c>
      <c r="Y60" s="8" t="s">
        <v>210</v>
      </c>
      <c r="Z60" s="8" t="s">
        <v>210</v>
      </c>
      <c r="AA60" s="8" t="s">
        <v>210</v>
      </c>
      <c r="AB60" s="8" t="s">
        <v>210</v>
      </c>
      <c r="AC60" s="8" t="s">
        <v>210</v>
      </c>
      <c r="AD60" s="8" t="s">
        <v>210</v>
      </c>
      <c r="AE60" s="8" t="s">
        <v>210</v>
      </c>
      <c r="AF60" s="8" t="s">
        <v>210</v>
      </c>
      <c r="AG60" s="8" t="s">
        <v>210</v>
      </c>
      <c r="AH60" s="8" t="s">
        <v>210</v>
      </c>
      <c r="AI60" s="8" t="s">
        <v>210</v>
      </c>
      <c r="AJ60" s="8" t="s">
        <v>210</v>
      </c>
      <c r="AK60" s="8" t="s">
        <v>210</v>
      </c>
      <c r="AL60" s="8" t="s">
        <v>210</v>
      </c>
      <c r="AM60" s="8" t="s">
        <v>210</v>
      </c>
      <c r="AN60" s="8" t="s">
        <v>210</v>
      </c>
      <c r="AO60" s="8" t="s">
        <v>210</v>
      </c>
      <c r="AP60" s="8" t="s">
        <v>210</v>
      </c>
      <c r="AQ60" s="8" t="s">
        <v>210</v>
      </c>
      <c r="AR60" s="8" t="s">
        <v>210</v>
      </c>
      <c r="AS60" s="8"/>
      <c r="AT60" s="8"/>
      <c r="AU60" s="8"/>
      <c r="AV60" s="8"/>
      <c r="AW60" s="16">
        <f t="shared" si="18"/>
        <v>0</v>
      </c>
      <c r="AX60" s="17">
        <f t="shared" si="14"/>
        <v>0</v>
      </c>
      <c r="AY60" s="18">
        <f t="shared" si="19"/>
        <v>0</v>
      </c>
      <c r="AZ60" s="19">
        <f t="shared" si="15"/>
        <v>0</v>
      </c>
      <c r="BA60" s="20">
        <f t="shared" si="17"/>
        <v>0</v>
      </c>
      <c r="BB60" s="21">
        <f t="shared" si="16"/>
        <v>0</v>
      </c>
      <c r="BC60">
        <f t="shared" si="12"/>
        <v>37</v>
      </c>
    </row>
    <row r="61" spans="3:55" ht="13.5">
      <c r="C61" s="36" t="s">
        <v>480</v>
      </c>
      <c r="D61" s="36"/>
      <c r="E61" s="25" t="s">
        <v>481</v>
      </c>
      <c r="F61" s="3" t="s">
        <v>375</v>
      </c>
      <c r="G61" s="3" t="s">
        <v>430</v>
      </c>
      <c r="H61" s="8" t="s">
        <v>210</v>
      </c>
      <c r="I61" s="8" t="s">
        <v>210</v>
      </c>
      <c r="J61" s="8" t="s">
        <v>210</v>
      </c>
      <c r="K61" s="8" t="s">
        <v>210</v>
      </c>
      <c r="L61" s="8" t="s">
        <v>210</v>
      </c>
      <c r="M61" s="8" t="s">
        <v>210</v>
      </c>
      <c r="N61" s="8" t="s">
        <v>210</v>
      </c>
      <c r="O61" s="8" t="s">
        <v>210</v>
      </c>
      <c r="P61" s="8" t="s">
        <v>210</v>
      </c>
      <c r="Q61" s="8" t="s">
        <v>210</v>
      </c>
      <c r="R61" s="8" t="s">
        <v>210</v>
      </c>
      <c r="S61" s="8" t="s">
        <v>210</v>
      </c>
      <c r="T61" s="8" t="s">
        <v>210</v>
      </c>
      <c r="U61" s="8" t="s">
        <v>210</v>
      </c>
      <c r="V61" s="8" t="s">
        <v>210</v>
      </c>
      <c r="W61" s="8" t="s">
        <v>210</v>
      </c>
      <c r="X61" s="8" t="s">
        <v>210</v>
      </c>
      <c r="Y61" s="8" t="s">
        <v>210</v>
      </c>
      <c r="Z61" s="8" t="s">
        <v>210</v>
      </c>
      <c r="AA61" s="8" t="s">
        <v>210</v>
      </c>
      <c r="AB61" s="8" t="s">
        <v>210</v>
      </c>
      <c r="AC61" s="8" t="s">
        <v>210</v>
      </c>
      <c r="AD61" s="8" t="s">
        <v>210</v>
      </c>
      <c r="AE61" s="8" t="s">
        <v>210</v>
      </c>
      <c r="AF61" s="8" t="s">
        <v>210</v>
      </c>
      <c r="AG61" s="8" t="s">
        <v>210</v>
      </c>
      <c r="AH61" s="8" t="s">
        <v>210</v>
      </c>
      <c r="AI61" s="8" t="s">
        <v>210</v>
      </c>
      <c r="AJ61" s="8" t="s">
        <v>210</v>
      </c>
      <c r="AK61" s="8" t="s">
        <v>210</v>
      </c>
      <c r="AL61" s="8" t="s">
        <v>210</v>
      </c>
      <c r="AM61" s="8" t="s">
        <v>210</v>
      </c>
      <c r="AN61" s="8" t="s">
        <v>210</v>
      </c>
      <c r="AO61" s="8" t="s">
        <v>210</v>
      </c>
      <c r="AP61" s="8" t="s">
        <v>210</v>
      </c>
      <c r="AQ61" s="8" t="s">
        <v>210</v>
      </c>
      <c r="AR61" s="8" t="s">
        <v>210</v>
      </c>
      <c r="AS61" s="8"/>
      <c r="AT61" s="8"/>
      <c r="AU61" s="8"/>
      <c r="AV61" s="8"/>
      <c r="AW61" s="16">
        <f t="shared" si="18"/>
        <v>0</v>
      </c>
      <c r="AX61" s="17">
        <f t="shared" si="14"/>
        <v>0</v>
      </c>
      <c r="AY61" s="18">
        <f t="shared" si="19"/>
        <v>0</v>
      </c>
      <c r="AZ61" s="19">
        <f t="shared" si="15"/>
        <v>0</v>
      </c>
      <c r="BA61" s="20">
        <f t="shared" si="17"/>
        <v>0</v>
      </c>
      <c r="BB61" s="21">
        <f t="shared" si="16"/>
        <v>0</v>
      </c>
      <c r="BC61">
        <f t="shared" si="12"/>
        <v>37</v>
      </c>
    </row>
    <row r="62" spans="3:55" ht="13.5">
      <c r="C62" s="36" t="s">
        <v>482</v>
      </c>
      <c r="D62" s="36"/>
      <c r="E62" s="13" t="s">
        <v>483</v>
      </c>
      <c r="F62" s="6" t="s">
        <v>374</v>
      </c>
      <c r="G62" s="3"/>
      <c r="H62" s="8" t="s">
        <v>210</v>
      </c>
      <c r="I62" s="8" t="s">
        <v>210</v>
      </c>
      <c r="J62" s="8" t="s">
        <v>210</v>
      </c>
      <c r="K62" s="8" t="s">
        <v>210</v>
      </c>
      <c r="L62" s="8" t="s">
        <v>210</v>
      </c>
      <c r="M62" s="8" t="s">
        <v>210</v>
      </c>
      <c r="N62" s="8" t="s">
        <v>210</v>
      </c>
      <c r="O62" s="8" t="s">
        <v>210</v>
      </c>
      <c r="P62" s="8" t="s">
        <v>210</v>
      </c>
      <c r="Q62" s="8" t="s">
        <v>210</v>
      </c>
      <c r="R62" s="8" t="s">
        <v>210</v>
      </c>
      <c r="S62" s="8" t="s">
        <v>210</v>
      </c>
      <c r="T62" s="8" t="s">
        <v>210</v>
      </c>
      <c r="U62" s="8" t="s">
        <v>210</v>
      </c>
      <c r="V62" s="8" t="s">
        <v>210</v>
      </c>
      <c r="W62" s="8" t="s">
        <v>210</v>
      </c>
      <c r="X62" s="8" t="s">
        <v>210</v>
      </c>
      <c r="Y62" s="8" t="s">
        <v>210</v>
      </c>
      <c r="Z62" s="8" t="s">
        <v>210</v>
      </c>
      <c r="AA62" s="8" t="s">
        <v>210</v>
      </c>
      <c r="AB62" s="8" t="s">
        <v>210</v>
      </c>
      <c r="AC62" s="8" t="s">
        <v>210</v>
      </c>
      <c r="AD62" s="8" t="s">
        <v>210</v>
      </c>
      <c r="AE62" s="8" t="s">
        <v>210</v>
      </c>
      <c r="AF62" s="8" t="s">
        <v>210</v>
      </c>
      <c r="AG62" s="8" t="s">
        <v>210</v>
      </c>
      <c r="AH62" s="8" t="s">
        <v>210</v>
      </c>
      <c r="AI62" s="8" t="s">
        <v>210</v>
      </c>
      <c r="AJ62" s="8" t="s">
        <v>210</v>
      </c>
      <c r="AK62" s="8" t="s">
        <v>210</v>
      </c>
      <c r="AL62" s="8" t="s">
        <v>210</v>
      </c>
      <c r="AM62" s="8" t="s">
        <v>210</v>
      </c>
      <c r="AN62" s="8" t="s">
        <v>210</v>
      </c>
      <c r="AO62" s="8" t="s">
        <v>210</v>
      </c>
      <c r="AP62" s="8" t="s">
        <v>210</v>
      </c>
      <c r="AQ62" s="8" t="s">
        <v>210</v>
      </c>
      <c r="AR62" s="8" t="s">
        <v>210</v>
      </c>
      <c r="AS62" s="8"/>
      <c r="AT62" s="8"/>
      <c r="AU62" s="8"/>
      <c r="AV62" s="8"/>
      <c r="AW62" s="16">
        <f t="shared" si="18"/>
        <v>0</v>
      </c>
      <c r="AX62" s="17">
        <f t="shared" si="14"/>
        <v>0</v>
      </c>
      <c r="AY62" s="18">
        <f t="shared" si="19"/>
        <v>0</v>
      </c>
      <c r="AZ62" s="19">
        <f t="shared" si="15"/>
        <v>0</v>
      </c>
      <c r="BA62" s="20">
        <f t="shared" si="17"/>
        <v>0</v>
      </c>
      <c r="BB62" s="21">
        <f t="shared" si="16"/>
        <v>0</v>
      </c>
      <c r="BC62">
        <f t="shared" si="12"/>
        <v>37</v>
      </c>
    </row>
    <row r="63" spans="3:55" ht="13.5">
      <c r="C63" s="36" t="s">
        <v>484</v>
      </c>
      <c r="D63" s="36"/>
      <c r="E63" s="13" t="s">
        <v>485</v>
      </c>
      <c r="F63" s="6" t="s">
        <v>374</v>
      </c>
      <c r="G63" s="3"/>
      <c r="H63" s="8" t="s">
        <v>207</v>
      </c>
      <c r="I63" s="8" t="s">
        <v>207</v>
      </c>
      <c r="J63" s="8" t="s">
        <v>207</v>
      </c>
      <c r="K63" s="8" t="s">
        <v>207</v>
      </c>
      <c r="L63" s="8" t="s">
        <v>207</v>
      </c>
      <c r="M63" s="8" t="s">
        <v>207</v>
      </c>
      <c r="N63" s="8" t="s">
        <v>207</v>
      </c>
      <c r="O63" s="8" t="s">
        <v>207</v>
      </c>
      <c r="P63" s="8" t="s">
        <v>207</v>
      </c>
      <c r="Q63" s="8" t="s">
        <v>207</v>
      </c>
      <c r="R63" s="8" t="s">
        <v>207</v>
      </c>
      <c r="S63" s="8" t="s">
        <v>207</v>
      </c>
      <c r="T63" s="8" t="s">
        <v>207</v>
      </c>
      <c r="U63" s="8" t="s">
        <v>207</v>
      </c>
      <c r="V63" s="8" t="s">
        <v>207</v>
      </c>
      <c r="W63" s="8" t="s">
        <v>207</v>
      </c>
      <c r="X63" s="8" t="s">
        <v>207</v>
      </c>
      <c r="Y63" s="8" t="s">
        <v>207</v>
      </c>
      <c r="Z63" s="8" t="s">
        <v>207</v>
      </c>
      <c r="AA63" s="8" t="s">
        <v>207</v>
      </c>
      <c r="AB63" s="8" t="s">
        <v>207</v>
      </c>
      <c r="AC63" s="8" t="s">
        <v>207</v>
      </c>
      <c r="AD63" s="8" t="s">
        <v>207</v>
      </c>
      <c r="AE63" s="8" t="s">
        <v>207</v>
      </c>
      <c r="AF63" s="8" t="s">
        <v>207</v>
      </c>
      <c r="AG63" s="8" t="s">
        <v>207</v>
      </c>
      <c r="AH63" s="8" t="s">
        <v>207</v>
      </c>
      <c r="AI63" s="8" t="s">
        <v>207</v>
      </c>
      <c r="AJ63" s="8" t="s">
        <v>207</v>
      </c>
      <c r="AK63" s="8" t="s">
        <v>207</v>
      </c>
      <c r="AL63" s="8" t="s">
        <v>207</v>
      </c>
      <c r="AM63" s="8" t="s">
        <v>207</v>
      </c>
      <c r="AN63" s="8" t="s">
        <v>207</v>
      </c>
      <c r="AO63" s="8" t="s">
        <v>207</v>
      </c>
      <c r="AP63" s="8" t="s">
        <v>207</v>
      </c>
      <c r="AQ63" s="8" t="s">
        <v>207</v>
      </c>
      <c r="AR63" s="8" t="s">
        <v>207</v>
      </c>
      <c r="AS63" s="8"/>
      <c r="AT63" s="8"/>
      <c r="AU63" s="8"/>
      <c r="AV63" s="8"/>
      <c r="AW63" s="16">
        <f t="shared" si="18"/>
        <v>0</v>
      </c>
      <c r="AX63" s="17">
        <f t="shared" si="14"/>
        <v>0</v>
      </c>
      <c r="AY63" s="18">
        <f t="shared" si="19"/>
        <v>0</v>
      </c>
      <c r="AZ63" s="19">
        <f t="shared" si="15"/>
        <v>0</v>
      </c>
      <c r="BA63" s="20">
        <f t="shared" si="17"/>
        <v>0</v>
      </c>
      <c r="BB63" s="21">
        <f t="shared" si="16"/>
        <v>0</v>
      </c>
      <c r="BC63">
        <f t="shared" si="12"/>
        <v>37</v>
      </c>
    </row>
    <row r="64" spans="3:55" ht="13.5">
      <c r="C64" s="36" t="s">
        <v>486</v>
      </c>
      <c r="D64" s="36"/>
      <c r="E64" s="13" t="s">
        <v>487</v>
      </c>
      <c r="F64" s="6" t="s">
        <v>374</v>
      </c>
      <c r="G64" s="3"/>
      <c r="H64" s="8" t="s">
        <v>210</v>
      </c>
      <c r="I64" s="8" t="s">
        <v>210</v>
      </c>
      <c r="J64" s="8" t="s">
        <v>210</v>
      </c>
      <c r="K64" s="8" t="s">
        <v>210</v>
      </c>
      <c r="L64" s="8" t="s">
        <v>210</v>
      </c>
      <c r="M64" s="8" t="s">
        <v>210</v>
      </c>
      <c r="N64" s="8" t="s">
        <v>210</v>
      </c>
      <c r="O64" s="8" t="s">
        <v>210</v>
      </c>
      <c r="P64" s="8" t="s">
        <v>210</v>
      </c>
      <c r="Q64" s="8" t="s">
        <v>210</v>
      </c>
      <c r="R64" s="8" t="s">
        <v>210</v>
      </c>
      <c r="S64" s="8" t="s">
        <v>210</v>
      </c>
      <c r="T64" s="8" t="s">
        <v>210</v>
      </c>
      <c r="U64" s="8" t="s">
        <v>210</v>
      </c>
      <c r="V64" s="8" t="s">
        <v>210</v>
      </c>
      <c r="W64" s="8" t="s">
        <v>210</v>
      </c>
      <c r="X64" s="8" t="s">
        <v>210</v>
      </c>
      <c r="Y64" s="8" t="s">
        <v>210</v>
      </c>
      <c r="Z64" s="8" t="s">
        <v>210</v>
      </c>
      <c r="AA64" s="8" t="s">
        <v>210</v>
      </c>
      <c r="AB64" s="8" t="s">
        <v>210</v>
      </c>
      <c r="AC64" s="8" t="s">
        <v>210</v>
      </c>
      <c r="AD64" s="8" t="s">
        <v>210</v>
      </c>
      <c r="AE64" s="8" t="s">
        <v>210</v>
      </c>
      <c r="AF64" s="8" t="s">
        <v>210</v>
      </c>
      <c r="AG64" s="8" t="s">
        <v>210</v>
      </c>
      <c r="AH64" s="8" t="s">
        <v>210</v>
      </c>
      <c r="AI64" s="8" t="s">
        <v>210</v>
      </c>
      <c r="AJ64" s="8" t="s">
        <v>210</v>
      </c>
      <c r="AK64" s="8" t="s">
        <v>210</v>
      </c>
      <c r="AL64" s="8" t="s">
        <v>210</v>
      </c>
      <c r="AM64" s="8" t="s">
        <v>210</v>
      </c>
      <c r="AN64" s="8" t="s">
        <v>210</v>
      </c>
      <c r="AO64" s="8" t="s">
        <v>210</v>
      </c>
      <c r="AP64" s="8" t="s">
        <v>210</v>
      </c>
      <c r="AQ64" s="8" t="s">
        <v>210</v>
      </c>
      <c r="AR64" s="8" t="s">
        <v>210</v>
      </c>
      <c r="AS64" s="8"/>
      <c r="AT64" s="8"/>
      <c r="AU64" s="8"/>
      <c r="AV64" s="8"/>
      <c r="AW64" s="16">
        <f t="shared" si="18"/>
        <v>0</v>
      </c>
      <c r="AX64" s="17">
        <f t="shared" si="14"/>
        <v>0</v>
      </c>
      <c r="AY64" s="18">
        <f t="shared" si="19"/>
        <v>0</v>
      </c>
      <c r="AZ64" s="19">
        <f t="shared" si="15"/>
        <v>0</v>
      </c>
      <c r="BA64" s="20">
        <f t="shared" si="17"/>
        <v>0</v>
      </c>
      <c r="BB64" s="21">
        <f t="shared" si="16"/>
        <v>0</v>
      </c>
      <c r="BC64">
        <f t="shared" si="12"/>
        <v>37</v>
      </c>
    </row>
    <row r="65" spans="3:55" ht="13.5">
      <c r="C65" s="36" t="s">
        <v>486</v>
      </c>
      <c r="D65" s="36"/>
      <c r="E65" s="25" t="s">
        <v>488</v>
      </c>
      <c r="F65" s="3" t="s">
        <v>375</v>
      </c>
      <c r="G65" s="3" t="s">
        <v>430</v>
      </c>
      <c r="H65" s="8" t="s">
        <v>210</v>
      </c>
      <c r="I65" s="8" t="s">
        <v>210</v>
      </c>
      <c r="J65" s="8" t="s">
        <v>210</v>
      </c>
      <c r="K65" s="8" t="s">
        <v>210</v>
      </c>
      <c r="L65" s="8" t="s">
        <v>210</v>
      </c>
      <c r="M65" s="8" t="s">
        <v>210</v>
      </c>
      <c r="N65" s="8" t="s">
        <v>210</v>
      </c>
      <c r="O65" s="8" t="s">
        <v>210</v>
      </c>
      <c r="P65" s="8" t="s">
        <v>210</v>
      </c>
      <c r="Q65" s="8" t="s">
        <v>210</v>
      </c>
      <c r="R65" s="8" t="s">
        <v>210</v>
      </c>
      <c r="S65" s="8" t="s">
        <v>210</v>
      </c>
      <c r="T65" s="8" t="s">
        <v>210</v>
      </c>
      <c r="U65" s="8" t="s">
        <v>210</v>
      </c>
      <c r="V65" s="8" t="s">
        <v>210</v>
      </c>
      <c r="W65" s="8" t="s">
        <v>210</v>
      </c>
      <c r="X65" s="8" t="s">
        <v>210</v>
      </c>
      <c r="Y65" s="8" t="s">
        <v>210</v>
      </c>
      <c r="Z65" s="8" t="s">
        <v>210</v>
      </c>
      <c r="AA65" s="8" t="s">
        <v>210</v>
      </c>
      <c r="AB65" s="8" t="s">
        <v>210</v>
      </c>
      <c r="AC65" s="8" t="s">
        <v>210</v>
      </c>
      <c r="AD65" s="8" t="s">
        <v>210</v>
      </c>
      <c r="AE65" s="8" t="s">
        <v>210</v>
      </c>
      <c r="AF65" s="8" t="s">
        <v>210</v>
      </c>
      <c r="AG65" s="8" t="s">
        <v>210</v>
      </c>
      <c r="AH65" s="8" t="s">
        <v>210</v>
      </c>
      <c r="AI65" s="8" t="s">
        <v>210</v>
      </c>
      <c r="AJ65" s="8" t="s">
        <v>210</v>
      </c>
      <c r="AK65" s="8" t="s">
        <v>210</v>
      </c>
      <c r="AL65" s="8" t="s">
        <v>210</v>
      </c>
      <c r="AM65" s="8" t="s">
        <v>210</v>
      </c>
      <c r="AN65" s="8" t="s">
        <v>210</v>
      </c>
      <c r="AO65" s="8" t="s">
        <v>210</v>
      </c>
      <c r="AP65" s="8" t="s">
        <v>210</v>
      </c>
      <c r="AQ65" s="8" t="s">
        <v>210</v>
      </c>
      <c r="AR65" s="8" t="s">
        <v>210</v>
      </c>
      <c r="AS65" s="8"/>
      <c r="AT65" s="8"/>
      <c r="AU65" s="8"/>
      <c r="AV65" s="8"/>
      <c r="AW65" s="16">
        <f t="shared" si="18"/>
        <v>0</v>
      </c>
      <c r="AX65" s="17">
        <f t="shared" si="14"/>
        <v>0</v>
      </c>
      <c r="AY65" s="18">
        <f t="shared" si="19"/>
        <v>0</v>
      </c>
      <c r="AZ65" s="19">
        <f t="shared" si="15"/>
        <v>0</v>
      </c>
      <c r="BA65" s="20">
        <f t="shared" si="17"/>
        <v>0</v>
      </c>
      <c r="BB65" s="21">
        <f t="shared" si="16"/>
        <v>0</v>
      </c>
      <c r="BC65">
        <f t="shared" si="12"/>
        <v>37</v>
      </c>
    </row>
    <row r="66" spans="3:55" ht="13.5">
      <c r="C66" s="36" t="s">
        <v>489</v>
      </c>
      <c r="D66" s="36"/>
      <c r="E66" s="13" t="s">
        <v>490</v>
      </c>
      <c r="F66" s="6" t="s">
        <v>374</v>
      </c>
      <c r="G66" s="3" t="s">
        <v>430</v>
      </c>
      <c r="H66" s="8" t="s">
        <v>221</v>
      </c>
      <c r="I66" s="8" t="s">
        <v>221</v>
      </c>
      <c r="J66" s="8" t="s">
        <v>221</v>
      </c>
      <c r="K66" s="8" t="s">
        <v>221</v>
      </c>
      <c r="L66" s="8" t="s">
        <v>221</v>
      </c>
      <c r="M66" s="8" t="s">
        <v>221</v>
      </c>
      <c r="N66" s="8" t="s">
        <v>221</v>
      </c>
      <c r="O66" s="8" t="s">
        <v>221</v>
      </c>
      <c r="P66" s="8" t="s">
        <v>221</v>
      </c>
      <c r="Q66" s="8" t="s">
        <v>221</v>
      </c>
      <c r="R66" s="8" t="s">
        <v>221</v>
      </c>
      <c r="S66" s="8" t="s">
        <v>221</v>
      </c>
      <c r="T66" s="8" t="s">
        <v>221</v>
      </c>
      <c r="U66" s="8" t="s">
        <v>221</v>
      </c>
      <c r="V66" s="8" t="s">
        <v>221</v>
      </c>
      <c r="W66" s="8" t="s">
        <v>221</v>
      </c>
      <c r="X66" s="8" t="s">
        <v>221</v>
      </c>
      <c r="Y66" s="8" t="s">
        <v>221</v>
      </c>
      <c r="Z66" s="8" t="s">
        <v>221</v>
      </c>
      <c r="AA66" s="8" t="s">
        <v>221</v>
      </c>
      <c r="AB66" s="8" t="s">
        <v>221</v>
      </c>
      <c r="AC66" s="8" t="s">
        <v>221</v>
      </c>
      <c r="AD66" s="8" t="s">
        <v>221</v>
      </c>
      <c r="AE66" s="8" t="s">
        <v>221</v>
      </c>
      <c r="AF66" s="8" t="s">
        <v>221</v>
      </c>
      <c r="AG66" s="8" t="s">
        <v>221</v>
      </c>
      <c r="AH66" s="8" t="s">
        <v>221</v>
      </c>
      <c r="AI66" s="8" t="s">
        <v>221</v>
      </c>
      <c r="AJ66" s="8" t="s">
        <v>221</v>
      </c>
      <c r="AK66" s="8" t="s">
        <v>221</v>
      </c>
      <c r="AL66" s="8" t="s">
        <v>221</v>
      </c>
      <c r="AM66" s="8" t="s">
        <v>221</v>
      </c>
      <c r="AN66" s="8" t="s">
        <v>221</v>
      </c>
      <c r="AO66" s="8" t="s">
        <v>221</v>
      </c>
      <c r="AP66" s="8" t="s">
        <v>221</v>
      </c>
      <c r="AQ66" s="8" t="s">
        <v>221</v>
      </c>
      <c r="AR66" s="8" t="s">
        <v>221</v>
      </c>
      <c r="AS66" s="8"/>
      <c r="AT66" s="8"/>
      <c r="AU66" s="8"/>
      <c r="AV66" s="8"/>
      <c r="AW66" s="16">
        <f t="shared" si="18"/>
        <v>0</v>
      </c>
      <c r="AX66" s="17">
        <f t="shared" si="14"/>
        <v>0</v>
      </c>
      <c r="AY66" s="18">
        <f t="shared" si="19"/>
        <v>0</v>
      </c>
      <c r="AZ66" s="19">
        <f t="shared" si="15"/>
        <v>0</v>
      </c>
      <c r="BA66" s="20">
        <f t="shared" si="17"/>
        <v>0</v>
      </c>
      <c r="BB66" s="21">
        <f t="shared" si="16"/>
        <v>0</v>
      </c>
      <c r="BC66">
        <f aca="true" t="shared" si="20" ref="BC66:BC77">RANK(AX66,$AX$2:$AX$77,0)</f>
        <v>37</v>
      </c>
    </row>
    <row r="67" spans="3:55" ht="13.5">
      <c r="C67" s="36" t="s">
        <v>491</v>
      </c>
      <c r="D67" s="36"/>
      <c r="E67" s="25" t="s">
        <v>492</v>
      </c>
      <c r="F67" s="3" t="s">
        <v>375</v>
      </c>
      <c r="G67" s="3" t="s">
        <v>430</v>
      </c>
      <c r="H67" s="8" t="s">
        <v>210</v>
      </c>
      <c r="I67" s="8" t="s">
        <v>210</v>
      </c>
      <c r="J67" s="8" t="s">
        <v>210</v>
      </c>
      <c r="K67" s="8" t="s">
        <v>210</v>
      </c>
      <c r="L67" s="8" t="s">
        <v>210</v>
      </c>
      <c r="M67" s="8" t="s">
        <v>210</v>
      </c>
      <c r="N67" s="8" t="s">
        <v>210</v>
      </c>
      <c r="O67" s="8" t="s">
        <v>210</v>
      </c>
      <c r="P67" s="8" t="s">
        <v>210</v>
      </c>
      <c r="Q67" s="8" t="s">
        <v>210</v>
      </c>
      <c r="R67" s="8" t="s">
        <v>210</v>
      </c>
      <c r="S67" s="8" t="s">
        <v>210</v>
      </c>
      <c r="T67" s="8" t="s">
        <v>210</v>
      </c>
      <c r="U67" s="8" t="s">
        <v>210</v>
      </c>
      <c r="V67" s="8" t="s">
        <v>210</v>
      </c>
      <c r="W67" s="8" t="s">
        <v>210</v>
      </c>
      <c r="X67" s="8" t="s">
        <v>210</v>
      </c>
      <c r="Y67" s="8" t="s">
        <v>210</v>
      </c>
      <c r="Z67" s="8" t="s">
        <v>210</v>
      </c>
      <c r="AA67" s="8" t="s">
        <v>210</v>
      </c>
      <c r="AB67" s="8" t="s">
        <v>210</v>
      </c>
      <c r="AC67" s="8" t="s">
        <v>210</v>
      </c>
      <c r="AD67" s="8" t="s">
        <v>210</v>
      </c>
      <c r="AE67" s="8" t="s">
        <v>210</v>
      </c>
      <c r="AF67" s="8" t="s">
        <v>210</v>
      </c>
      <c r="AG67" s="8" t="s">
        <v>210</v>
      </c>
      <c r="AH67" s="8" t="s">
        <v>210</v>
      </c>
      <c r="AI67" s="8" t="s">
        <v>210</v>
      </c>
      <c r="AJ67" s="8" t="s">
        <v>210</v>
      </c>
      <c r="AK67" s="8" t="s">
        <v>210</v>
      </c>
      <c r="AL67" s="8" t="s">
        <v>210</v>
      </c>
      <c r="AM67" s="8" t="s">
        <v>210</v>
      </c>
      <c r="AN67" s="8" t="s">
        <v>210</v>
      </c>
      <c r="AO67" s="8" t="s">
        <v>210</v>
      </c>
      <c r="AP67" s="8" t="s">
        <v>210</v>
      </c>
      <c r="AQ67" s="8" t="s">
        <v>210</v>
      </c>
      <c r="AR67" s="8" t="s">
        <v>210</v>
      </c>
      <c r="AS67" s="8"/>
      <c r="AT67" s="8"/>
      <c r="AU67" s="8"/>
      <c r="AV67" s="8"/>
      <c r="AW67" s="16">
        <f t="shared" si="18"/>
        <v>0</v>
      </c>
      <c r="AX67" s="17">
        <f t="shared" si="14"/>
        <v>0</v>
      </c>
      <c r="AY67" s="18">
        <f t="shared" si="19"/>
        <v>0</v>
      </c>
      <c r="AZ67" s="19">
        <f t="shared" si="15"/>
        <v>0</v>
      </c>
      <c r="BA67" s="20">
        <f t="shared" si="17"/>
        <v>0</v>
      </c>
      <c r="BB67" s="21">
        <f t="shared" si="16"/>
        <v>0</v>
      </c>
      <c r="BC67">
        <f t="shared" si="20"/>
        <v>37</v>
      </c>
    </row>
    <row r="68" spans="3:55" ht="13.5">
      <c r="C68" s="36" t="s">
        <v>493</v>
      </c>
      <c r="D68" s="36"/>
      <c r="E68" s="25" t="s">
        <v>494</v>
      </c>
      <c r="F68" s="3" t="s">
        <v>375</v>
      </c>
      <c r="G68" s="3"/>
      <c r="H68" s="8" t="s">
        <v>210</v>
      </c>
      <c r="I68" s="8" t="s">
        <v>210</v>
      </c>
      <c r="J68" s="8" t="s">
        <v>210</v>
      </c>
      <c r="K68" s="8" t="s">
        <v>210</v>
      </c>
      <c r="L68" s="8" t="s">
        <v>210</v>
      </c>
      <c r="M68" s="8" t="s">
        <v>210</v>
      </c>
      <c r="N68" s="8" t="s">
        <v>210</v>
      </c>
      <c r="O68" s="8" t="s">
        <v>210</v>
      </c>
      <c r="P68" s="8" t="s">
        <v>210</v>
      </c>
      <c r="Q68" s="8" t="s">
        <v>210</v>
      </c>
      <c r="R68" s="8" t="s">
        <v>210</v>
      </c>
      <c r="S68" s="8" t="s">
        <v>210</v>
      </c>
      <c r="T68" s="8" t="s">
        <v>210</v>
      </c>
      <c r="U68" s="8" t="s">
        <v>210</v>
      </c>
      <c r="V68" s="8" t="s">
        <v>210</v>
      </c>
      <c r="W68" s="8" t="s">
        <v>210</v>
      </c>
      <c r="X68" s="8" t="s">
        <v>210</v>
      </c>
      <c r="Y68" s="8" t="s">
        <v>210</v>
      </c>
      <c r="Z68" s="8" t="s">
        <v>210</v>
      </c>
      <c r="AA68" s="8" t="s">
        <v>210</v>
      </c>
      <c r="AB68" s="8" t="s">
        <v>210</v>
      </c>
      <c r="AC68" s="8" t="s">
        <v>210</v>
      </c>
      <c r="AD68" s="8" t="s">
        <v>210</v>
      </c>
      <c r="AE68" s="8" t="s">
        <v>210</v>
      </c>
      <c r="AF68" s="8" t="s">
        <v>210</v>
      </c>
      <c r="AG68" s="8" t="s">
        <v>210</v>
      </c>
      <c r="AH68" s="8" t="s">
        <v>210</v>
      </c>
      <c r="AI68" s="8" t="s">
        <v>210</v>
      </c>
      <c r="AJ68" s="8" t="s">
        <v>210</v>
      </c>
      <c r="AK68" s="8" t="s">
        <v>210</v>
      </c>
      <c r="AL68" s="8" t="s">
        <v>210</v>
      </c>
      <c r="AM68" s="8" t="s">
        <v>210</v>
      </c>
      <c r="AN68" s="8" t="s">
        <v>210</v>
      </c>
      <c r="AO68" s="8" t="s">
        <v>210</v>
      </c>
      <c r="AP68" s="8" t="s">
        <v>210</v>
      </c>
      <c r="AQ68" s="8" t="s">
        <v>210</v>
      </c>
      <c r="AR68" s="8" t="s">
        <v>210</v>
      </c>
      <c r="AS68" s="8"/>
      <c r="AT68" s="8"/>
      <c r="AU68" s="8"/>
      <c r="AV68" s="8"/>
      <c r="AW68" s="16">
        <f t="shared" si="18"/>
        <v>0</v>
      </c>
      <c r="AX68" s="17">
        <f t="shared" si="14"/>
        <v>0</v>
      </c>
      <c r="AY68" s="18">
        <f t="shared" si="19"/>
        <v>0</v>
      </c>
      <c r="AZ68" s="19">
        <f t="shared" si="15"/>
        <v>0</v>
      </c>
      <c r="BA68" s="20">
        <f t="shared" si="17"/>
        <v>0</v>
      </c>
      <c r="BB68" s="21">
        <f t="shared" si="16"/>
        <v>0</v>
      </c>
      <c r="BC68">
        <f t="shared" si="20"/>
        <v>37</v>
      </c>
    </row>
    <row r="69" spans="3:55" ht="13.5">
      <c r="C69" s="36" t="s">
        <v>495</v>
      </c>
      <c r="D69" s="36"/>
      <c r="E69" s="25" t="s">
        <v>496</v>
      </c>
      <c r="F69" s="3" t="s">
        <v>375</v>
      </c>
      <c r="G69" s="3" t="s">
        <v>430</v>
      </c>
      <c r="H69" s="8" t="s">
        <v>210</v>
      </c>
      <c r="I69" s="8" t="s">
        <v>210</v>
      </c>
      <c r="J69" s="8" t="s">
        <v>210</v>
      </c>
      <c r="K69" s="8" t="s">
        <v>210</v>
      </c>
      <c r="L69" s="8" t="s">
        <v>210</v>
      </c>
      <c r="M69" s="8" t="s">
        <v>210</v>
      </c>
      <c r="N69" s="8" t="s">
        <v>210</v>
      </c>
      <c r="O69" s="8" t="s">
        <v>210</v>
      </c>
      <c r="P69" s="8" t="s">
        <v>210</v>
      </c>
      <c r="Q69" s="8" t="s">
        <v>210</v>
      </c>
      <c r="R69" s="8" t="s">
        <v>210</v>
      </c>
      <c r="S69" s="8" t="s">
        <v>210</v>
      </c>
      <c r="T69" s="8" t="s">
        <v>210</v>
      </c>
      <c r="U69" s="8" t="s">
        <v>210</v>
      </c>
      <c r="V69" s="8" t="s">
        <v>210</v>
      </c>
      <c r="W69" s="8" t="s">
        <v>210</v>
      </c>
      <c r="X69" s="8" t="s">
        <v>210</v>
      </c>
      <c r="Y69" s="8" t="s">
        <v>210</v>
      </c>
      <c r="Z69" s="8" t="s">
        <v>210</v>
      </c>
      <c r="AA69" s="8" t="s">
        <v>210</v>
      </c>
      <c r="AB69" s="8" t="s">
        <v>210</v>
      </c>
      <c r="AC69" s="8" t="s">
        <v>210</v>
      </c>
      <c r="AD69" s="8" t="s">
        <v>210</v>
      </c>
      <c r="AE69" s="8" t="s">
        <v>210</v>
      </c>
      <c r="AF69" s="8" t="s">
        <v>210</v>
      </c>
      <c r="AG69" s="8" t="s">
        <v>210</v>
      </c>
      <c r="AH69" s="8" t="s">
        <v>210</v>
      </c>
      <c r="AI69" s="8" t="s">
        <v>210</v>
      </c>
      <c r="AJ69" s="8" t="s">
        <v>210</v>
      </c>
      <c r="AK69" s="8" t="s">
        <v>210</v>
      </c>
      <c r="AL69" s="8" t="s">
        <v>210</v>
      </c>
      <c r="AM69" s="8" t="s">
        <v>210</v>
      </c>
      <c r="AN69" s="8" t="s">
        <v>210</v>
      </c>
      <c r="AO69" s="8" t="s">
        <v>210</v>
      </c>
      <c r="AP69" s="8" t="s">
        <v>210</v>
      </c>
      <c r="AQ69" s="8" t="s">
        <v>210</v>
      </c>
      <c r="AR69" s="8" t="s">
        <v>210</v>
      </c>
      <c r="AS69" s="8"/>
      <c r="AT69" s="8"/>
      <c r="AU69" s="8"/>
      <c r="AV69" s="8"/>
      <c r="AW69" s="16">
        <f t="shared" si="18"/>
        <v>0</v>
      </c>
      <c r="AX69" s="17">
        <f t="shared" si="14"/>
        <v>0</v>
      </c>
      <c r="AY69" s="18">
        <f t="shared" si="19"/>
        <v>0</v>
      </c>
      <c r="AZ69" s="19">
        <f t="shared" si="15"/>
        <v>0</v>
      </c>
      <c r="BA69" s="20">
        <f t="shared" si="17"/>
        <v>0</v>
      </c>
      <c r="BB69" s="21">
        <f t="shared" si="16"/>
        <v>0</v>
      </c>
      <c r="BC69">
        <f t="shared" si="20"/>
        <v>37</v>
      </c>
    </row>
    <row r="70" spans="5:55" ht="13.5">
      <c r="E70" s="25" t="s">
        <v>497</v>
      </c>
      <c r="F70" s="3" t="s">
        <v>375</v>
      </c>
      <c r="G70" s="3"/>
      <c r="H70" s="8" t="s">
        <v>210</v>
      </c>
      <c r="I70" s="8" t="s">
        <v>210</v>
      </c>
      <c r="J70" s="8" t="s">
        <v>210</v>
      </c>
      <c r="K70" s="8" t="s">
        <v>210</v>
      </c>
      <c r="L70" s="8" t="s">
        <v>210</v>
      </c>
      <c r="M70" s="8" t="s">
        <v>210</v>
      </c>
      <c r="N70" s="8" t="s">
        <v>210</v>
      </c>
      <c r="O70" s="8" t="s">
        <v>210</v>
      </c>
      <c r="P70" s="8" t="s">
        <v>210</v>
      </c>
      <c r="Q70" s="8" t="s">
        <v>210</v>
      </c>
      <c r="R70" s="8" t="s">
        <v>210</v>
      </c>
      <c r="S70" s="8" t="s">
        <v>210</v>
      </c>
      <c r="T70" s="8" t="s">
        <v>210</v>
      </c>
      <c r="U70" s="8" t="s">
        <v>210</v>
      </c>
      <c r="V70" s="8" t="s">
        <v>210</v>
      </c>
      <c r="W70" s="8" t="s">
        <v>210</v>
      </c>
      <c r="X70" s="8" t="s">
        <v>210</v>
      </c>
      <c r="Y70" s="8" t="s">
        <v>210</v>
      </c>
      <c r="Z70" s="8" t="s">
        <v>210</v>
      </c>
      <c r="AA70" s="8" t="s">
        <v>210</v>
      </c>
      <c r="AB70" s="8" t="s">
        <v>210</v>
      </c>
      <c r="AC70" s="8" t="s">
        <v>210</v>
      </c>
      <c r="AD70" s="8" t="s">
        <v>210</v>
      </c>
      <c r="AE70" s="8" t="s">
        <v>210</v>
      </c>
      <c r="AF70" s="8" t="s">
        <v>210</v>
      </c>
      <c r="AG70" s="8" t="s">
        <v>210</v>
      </c>
      <c r="AH70" s="8" t="s">
        <v>210</v>
      </c>
      <c r="AI70" s="8" t="s">
        <v>210</v>
      </c>
      <c r="AJ70" s="8" t="s">
        <v>210</v>
      </c>
      <c r="AK70" s="8" t="s">
        <v>210</v>
      </c>
      <c r="AL70" s="8" t="s">
        <v>210</v>
      </c>
      <c r="AM70" s="8" t="s">
        <v>210</v>
      </c>
      <c r="AN70" s="8" t="s">
        <v>210</v>
      </c>
      <c r="AO70" s="8" t="s">
        <v>210</v>
      </c>
      <c r="AP70" s="8" t="s">
        <v>210</v>
      </c>
      <c r="AQ70" s="8" t="s">
        <v>210</v>
      </c>
      <c r="AR70" s="8" t="s">
        <v>210</v>
      </c>
      <c r="AS70" s="8"/>
      <c r="AT70" s="8"/>
      <c r="AU70" s="8"/>
      <c r="AV70" s="8"/>
      <c r="AW70" s="16">
        <f t="shared" si="18"/>
        <v>0</v>
      </c>
      <c r="AX70" s="17">
        <f t="shared" si="14"/>
        <v>0</v>
      </c>
      <c r="AY70" s="18">
        <f t="shared" si="19"/>
        <v>0</v>
      </c>
      <c r="AZ70" s="19">
        <f t="shared" si="15"/>
        <v>0</v>
      </c>
      <c r="BA70" s="20">
        <f t="shared" si="17"/>
        <v>0</v>
      </c>
      <c r="BB70" s="21">
        <f t="shared" si="16"/>
        <v>0</v>
      </c>
      <c r="BC70">
        <f t="shared" si="20"/>
        <v>37</v>
      </c>
    </row>
    <row r="71" spans="5:55" ht="13.5">
      <c r="E71" s="13" t="s">
        <v>498</v>
      </c>
      <c r="F71" s="6" t="s">
        <v>374</v>
      </c>
      <c r="G71" s="3"/>
      <c r="H71" s="8" t="s">
        <v>210</v>
      </c>
      <c r="I71" s="8" t="s">
        <v>210</v>
      </c>
      <c r="J71" s="8" t="s">
        <v>210</v>
      </c>
      <c r="K71" s="8" t="s">
        <v>210</v>
      </c>
      <c r="L71" s="8" t="s">
        <v>210</v>
      </c>
      <c r="M71" s="8" t="s">
        <v>210</v>
      </c>
      <c r="N71" s="8" t="s">
        <v>210</v>
      </c>
      <c r="O71" s="8" t="s">
        <v>210</v>
      </c>
      <c r="P71" s="8" t="s">
        <v>210</v>
      </c>
      <c r="Q71" s="8" t="s">
        <v>210</v>
      </c>
      <c r="R71" s="8" t="s">
        <v>210</v>
      </c>
      <c r="S71" s="8" t="s">
        <v>210</v>
      </c>
      <c r="T71" s="8" t="s">
        <v>210</v>
      </c>
      <c r="U71" s="8" t="s">
        <v>210</v>
      </c>
      <c r="V71" s="8" t="s">
        <v>210</v>
      </c>
      <c r="W71" s="235" t="s">
        <v>204</v>
      </c>
      <c r="X71" s="8" t="s">
        <v>210</v>
      </c>
      <c r="Y71" s="8" t="s">
        <v>210</v>
      </c>
      <c r="Z71" s="8" t="s">
        <v>210</v>
      </c>
      <c r="AA71" s="8" t="s">
        <v>210</v>
      </c>
      <c r="AB71" s="8" t="s">
        <v>210</v>
      </c>
      <c r="AC71" s="8" t="s">
        <v>210</v>
      </c>
      <c r="AD71" s="8" t="s">
        <v>210</v>
      </c>
      <c r="AE71" s="8" t="s">
        <v>210</v>
      </c>
      <c r="AF71" s="216" t="s">
        <v>252</v>
      </c>
      <c r="AG71" s="8" t="s">
        <v>210</v>
      </c>
      <c r="AH71" s="8" t="s">
        <v>210</v>
      </c>
      <c r="AI71" s="8" t="s">
        <v>210</v>
      </c>
      <c r="AJ71" s="8" t="s">
        <v>210</v>
      </c>
      <c r="AK71" s="8" t="s">
        <v>210</v>
      </c>
      <c r="AL71" s="8" t="s">
        <v>210</v>
      </c>
      <c r="AM71" s="8" t="s">
        <v>210</v>
      </c>
      <c r="AN71" s="8" t="s">
        <v>210</v>
      </c>
      <c r="AO71" s="8" t="s">
        <v>210</v>
      </c>
      <c r="AP71" s="8" t="s">
        <v>210</v>
      </c>
      <c r="AQ71" s="8" t="s">
        <v>210</v>
      </c>
      <c r="AR71" s="8" t="s">
        <v>210</v>
      </c>
      <c r="AS71" s="8"/>
      <c r="AT71" s="8"/>
      <c r="AU71" s="8"/>
      <c r="AV71" s="8"/>
      <c r="AW71" s="16">
        <f t="shared" si="18"/>
        <v>2</v>
      </c>
      <c r="AX71" s="17">
        <f t="shared" si="14"/>
        <v>0.05405405405405406</v>
      </c>
      <c r="AY71" s="18">
        <f t="shared" si="19"/>
        <v>1</v>
      </c>
      <c r="AZ71" s="19">
        <f t="shared" si="15"/>
        <v>0.038461538461538464</v>
      </c>
      <c r="BA71" s="20">
        <f t="shared" si="17"/>
        <v>1</v>
      </c>
      <c r="BB71" s="21">
        <f t="shared" si="16"/>
        <v>0.09090909090909091</v>
      </c>
      <c r="BC71">
        <f t="shared" si="20"/>
        <v>32</v>
      </c>
    </row>
    <row r="72" spans="5:55" ht="13.5">
      <c r="E72" s="13" t="s">
        <v>453</v>
      </c>
      <c r="F72" s="6" t="s">
        <v>374</v>
      </c>
      <c r="G72" s="3"/>
      <c r="H72" s="8" t="s">
        <v>210</v>
      </c>
      <c r="I72" s="8" t="s">
        <v>210</v>
      </c>
      <c r="J72" s="8" t="s">
        <v>210</v>
      </c>
      <c r="K72" s="8" t="s">
        <v>210</v>
      </c>
      <c r="L72" s="8" t="s">
        <v>210</v>
      </c>
      <c r="M72" s="8" t="s">
        <v>210</v>
      </c>
      <c r="N72" s="8" t="s">
        <v>210</v>
      </c>
      <c r="O72" s="8" t="s">
        <v>210</v>
      </c>
      <c r="P72" s="8" t="s">
        <v>210</v>
      </c>
      <c r="Q72" s="8" t="s">
        <v>210</v>
      </c>
      <c r="R72" s="8" t="s">
        <v>210</v>
      </c>
      <c r="S72" s="8" t="s">
        <v>210</v>
      </c>
      <c r="T72" s="8" t="s">
        <v>210</v>
      </c>
      <c r="U72" s="8" t="s">
        <v>210</v>
      </c>
      <c r="V72" s="8" t="s">
        <v>210</v>
      </c>
      <c r="W72" s="8" t="s">
        <v>210</v>
      </c>
      <c r="X72" s="8" t="s">
        <v>210</v>
      </c>
      <c r="Y72" s="8" t="s">
        <v>210</v>
      </c>
      <c r="Z72" s="8" t="s">
        <v>210</v>
      </c>
      <c r="AA72" s="8" t="s">
        <v>210</v>
      </c>
      <c r="AB72" s="8" t="s">
        <v>210</v>
      </c>
      <c r="AC72" s="8" t="s">
        <v>210</v>
      </c>
      <c r="AD72" s="8" t="s">
        <v>210</v>
      </c>
      <c r="AE72" s="8" t="s">
        <v>210</v>
      </c>
      <c r="AF72" s="8" t="s">
        <v>210</v>
      </c>
      <c r="AG72" s="8" t="s">
        <v>210</v>
      </c>
      <c r="AH72" s="8" t="s">
        <v>210</v>
      </c>
      <c r="AI72" s="8" t="s">
        <v>210</v>
      </c>
      <c r="AJ72" s="8" t="s">
        <v>210</v>
      </c>
      <c r="AK72" s="8" t="s">
        <v>210</v>
      </c>
      <c r="AL72" s="8" t="s">
        <v>210</v>
      </c>
      <c r="AM72" s="8" t="s">
        <v>210</v>
      </c>
      <c r="AN72" s="8" t="s">
        <v>210</v>
      </c>
      <c r="AO72" s="8" t="s">
        <v>210</v>
      </c>
      <c r="AP72" s="8" t="s">
        <v>210</v>
      </c>
      <c r="AQ72" s="8" t="s">
        <v>210</v>
      </c>
      <c r="AR72" s="8" t="s">
        <v>210</v>
      </c>
      <c r="AS72" s="8"/>
      <c r="AT72" s="8"/>
      <c r="AU72" s="8"/>
      <c r="AV72" s="8"/>
      <c r="AW72" s="16">
        <f t="shared" si="18"/>
        <v>0</v>
      </c>
      <c r="AX72" s="17">
        <f t="shared" si="14"/>
        <v>0</v>
      </c>
      <c r="AY72" s="18">
        <f t="shared" si="19"/>
        <v>0</v>
      </c>
      <c r="AZ72" s="19">
        <f t="shared" si="15"/>
        <v>0</v>
      </c>
      <c r="BA72" s="20">
        <f t="shared" si="17"/>
        <v>0</v>
      </c>
      <c r="BB72" s="21">
        <f t="shared" si="16"/>
        <v>0</v>
      </c>
      <c r="BC72">
        <f t="shared" si="20"/>
        <v>37</v>
      </c>
    </row>
    <row r="73" spans="5:55" ht="13.5">
      <c r="E73" s="25" t="s">
        <v>499</v>
      </c>
      <c r="F73" s="3" t="s">
        <v>375</v>
      </c>
      <c r="G73" s="3"/>
      <c r="H73" s="8" t="s">
        <v>210</v>
      </c>
      <c r="I73" s="8" t="s">
        <v>210</v>
      </c>
      <c r="J73" s="8" t="s">
        <v>210</v>
      </c>
      <c r="K73" s="8" t="s">
        <v>210</v>
      </c>
      <c r="L73" s="8" t="s">
        <v>210</v>
      </c>
      <c r="M73" s="8" t="s">
        <v>210</v>
      </c>
      <c r="N73" s="8" t="s">
        <v>210</v>
      </c>
      <c r="O73" s="8" t="s">
        <v>210</v>
      </c>
      <c r="P73" s="8" t="s">
        <v>210</v>
      </c>
      <c r="Q73" s="8" t="s">
        <v>210</v>
      </c>
      <c r="R73" s="8" t="s">
        <v>210</v>
      </c>
      <c r="S73" s="8" t="s">
        <v>210</v>
      </c>
      <c r="T73" s="8" t="s">
        <v>210</v>
      </c>
      <c r="U73" s="8" t="s">
        <v>210</v>
      </c>
      <c r="V73" s="8" t="s">
        <v>210</v>
      </c>
      <c r="W73" s="8" t="s">
        <v>210</v>
      </c>
      <c r="X73" s="8" t="s">
        <v>210</v>
      </c>
      <c r="Y73" s="8" t="s">
        <v>210</v>
      </c>
      <c r="Z73" s="8" t="s">
        <v>210</v>
      </c>
      <c r="AA73" s="8" t="s">
        <v>210</v>
      </c>
      <c r="AB73" s="8" t="s">
        <v>210</v>
      </c>
      <c r="AC73" s="8" t="s">
        <v>210</v>
      </c>
      <c r="AD73" s="8" t="s">
        <v>210</v>
      </c>
      <c r="AE73" s="8" t="s">
        <v>210</v>
      </c>
      <c r="AF73" s="8" t="s">
        <v>210</v>
      </c>
      <c r="AG73" s="8" t="s">
        <v>210</v>
      </c>
      <c r="AH73" s="8" t="s">
        <v>210</v>
      </c>
      <c r="AI73" s="8" t="s">
        <v>210</v>
      </c>
      <c r="AJ73" s="8" t="s">
        <v>210</v>
      </c>
      <c r="AK73" s="8" t="s">
        <v>210</v>
      </c>
      <c r="AL73" s="8" t="s">
        <v>210</v>
      </c>
      <c r="AM73" s="8" t="s">
        <v>210</v>
      </c>
      <c r="AN73" s="8" t="s">
        <v>210</v>
      </c>
      <c r="AO73" s="8" t="s">
        <v>210</v>
      </c>
      <c r="AP73" s="8" t="s">
        <v>210</v>
      </c>
      <c r="AQ73" s="8" t="s">
        <v>210</v>
      </c>
      <c r="AR73" s="8" t="s">
        <v>210</v>
      </c>
      <c r="AS73" s="8"/>
      <c r="AT73" s="8"/>
      <c r="AU73" s="8"/>
      <c r="AV73" s="8"/>
      <c r="AW73" s="16">
        <f t="shared" si="18"/>
        <v>0</v>
      </c>
      <c r="AX73" s="17">
        <f t="shared" si="14"/>
        <v>0</v>
      </c>
      <c r="AY73" s="18">
        <f t="shared" si="19"/>
        <v>0</v>
      </c>
      <c r="AZ73" s="19">
        <f t="shared" si="15"/>
        <v>0</v>
      </c>
      <c r="BA73" s="20">
        <f t="shared" si="17"/>
        <v>0</v>
      </c>
      <c r="BB73" s="21">
        <f t="shared" si="16"/>
        <v>0</v>
      </c>
      <c r="BC73">
        <f t="shared" si="20"/>
        <v>37</v>
      </c>
    </row>
    <row r="74" spans="3:55" ht="13.5">
      <c r="C74" s="35"/>
      <c r="D74" s="35"/>
      <c r="E74" s="13" t="s">
        <v>500</v>
      </c>
      <c r="F74" s="6" t="s">
        <v>374</v>
      </c>
      <c r="H74" s="8" t="s">
        <v>210</v>
      </c>
      <c r="I74" s="8" t="s">
        <v>210</v>
      </c>
      <c r="J74" s="8" t="s">
        <v>210</v>
      </c>
      <c r="K74" s="8" t="s">
        <v>210</v>
      </c>
      <c r="L74" s="8" t="s">
        <v>210</v>
      </c>
      <c r="M74" s="8" t="s">
        <v>210</v>
      </c>
      <c r="N74" s="8" t="s">
        <v>210</v>
      </c>
      <c r="O74" s="8" t="s">
        <v>210</v>
      </c>
      <c r="P74" s="8" t="s">
        <v>210</v>
      </c>
      <c r="Q74" s="8" t="s">
        <v>210</v>
      </c>
      <c r="R74" s="8" t="s">
        <v>210</v>
      </c>
      <c r="S74" s="8" t="s">
        <v>210</v>
      </c>
      <c r="T74" s="8" t="s">
        <v>210</v>
      </c>
      <c r="U74" s="8" t="s">
        <v>210</v>
      </c>
      <c r="V74" s="8" t="s">
        <v>210</v>
      </c>
      <c r="W74" s="8" t="s">
        <v>210</v>
      </c>
      <c r="X74" s="8" t="s">
        <v>210</v>
      </c>
      <c r="Y74" s="8" t="s">
        <v>210</v>
      </c>
      <c r="Z74" s="8" t="s">
        <v>210</v>
      </c>
      <c r="AA74" s="8" t="s">
        <v>210</v>
      </c>
      <c r="AB74" s="8" t="s">
        <v>210</v>
      </c>
      <c r="AC74" s="8" t="s">
        <v>210</v>
      </c>
      <c r="AD74" s="8" t="s">
        <v>210</v>
      </c>
      <c r="AE74" s="8" t="s">
        <v>210</v>
      </c>
      <c r="AF74" s="8" t="s">
        <v>210</v>
      </c>
      <c r="AG74" s="8" t="s">
        <v>210</v>
      </c>
      <c r="AH74" s="8" t="s">
        <v>210</v>
      </c>
      <c r="AI74" s="8" t="s">
        <v>210</v>
      </c>
      <c r="AJ74" s="8" t="s">
        <v>210</v>
      </c>
      <c r="AK74" s="8" t="s">
        <v>210</v>
      </c>
      <c r="AL74" s="8" t="s">
        <v>210</v>
      </c>
      <c r="AM74" s="8" t="s">
        <v>210</v>
      </c>
      <c r="AN74" s="8" t="s">
        <v>210</v>
      </c>
      <c r="AO74" s="8" t="s">
        <v>210</v>
      </c>
      <c r="AP74" s="8" t="s">
        <v>210</v>
      </c>
      <c r="AQ74" s="8" t="s">
        <v>210</v>
      </c>
      <c r="AR74" s="8" t="s">
        <v>210</v>
      </c>
      <c r="AS74" s="8"/>
      <c r="AT74" s="8"/>
      <c r="AU74" s="8"/>
      <c r="AV74" s="8"/>
      <c r="AW74" s="16">
        <f t="shared" si="18"/>
        <v>0</v>
      </c>
      <c r="AX74" s="17">
        <f t="shared" si="14"/>
        <v>0</v>
      </c>
      <c r="AY74" s="18">
        <f t="shared" si="19"/>
        <v>0</v>
      </c>
      <c r="AZ74" s="19">
        <f t="shared" si="15"/>
        <v>0</v>
      </c>
      <c r="BA74" s="20">
        <f t="shared" si="17"/>
        <v>0</v>
      </c>
      <c r="BB74" s="21">
        <f t="shared" si="16"/>
        <v>0</v>
      </c>
      <c r="BC74">
        <f t="shared" si="20"/>
        <v>37</v>
      </c>
    </row>
    <row r="75" spans="3:55" ht="13.5">
      <c r="C75" s="49"/>
      <c r="D75" s="49"/>
      <c r="E75" s="13" t="s">
        <v>501</v>
      </c>
      <c r="F75" s="6" t="s">
        <v>374</v>
      </c>
      <c r="G75" s="13"/>
      <c r="H75" s="8" t="s">
        <v>210</v>
      </c>
      <c r="I75" s="8" t="s">
        <v>210</v>
      </c>
      <c r="J75" s="8" t="s">
        <v>210</v>
      </c>
      <c r="K75" s="8" t="s">
        <v>210</v>
      </c>
      <c r="L75" s="8" t="s">
        <v>210</v>
      </c>
      <c r="M75" s="8" t="s">
        <v>210</v>
      </c>
      <c r="N75" s="8" t="s">
        <v>210</v>
      </c>
      <c r="O75" s="8" t="s">
        <v>210</v>
      </c>
      <c r="P75" s="8" t="s">
        <v>210</v>
      </c>
      <c r="Q75" s="8" t="s">
        <v>210</v>
      </c>
      <c r="R75" s="8" t="s">
        <v>210</v>
      </c>
      <c r="S75" s="8" t="s">
        <v>210</v>
      </c>
      <c r="T75" s="8" t="s">
        <v>210</v>
      </c>
      <c r="U75" s="8" t="s">
        <v>210</v>
      </c>
      <c r="V75" s="8" t="s">
        <v>210</v>
      </c>
      <c r="W75" s="8" t="s">
        <v>210</v>
      </c>
      <c r="X75" s="8" t="s">
        <v>210</v>
      </c>
      <c r="Y75" s="8" t="s">
        <v>210</v>
      </c>
      <c r="Z75" s="8" t="s">
        <v>210</v>
      </c>
      <c r="AA75" s="8" t="s">
        <v>210</v>
      </c>
      <c r="AB75" s="8" t="s">
        <v>210</v>
      </c>
      <c r="AC75" s="8" t="s">
        <v>210</v>
      </c>
      <c r="AD75" s="8" t="s">
        <v>210</v>
      </c>
      <c r="AE75" s="8" t="s">
        <v>210</v>
      </c>
      <c r="AF75" s="8" t="s">
        <v>210</v>
      </c>
      <c r="AG75" s="8" t="s">
        <v>210</v>
      </c>
      <c r="AH75" s="8" t="s">
        <v>210</v>
      </c>
      <c r="AI75" s="8" t="s">
        <v>210</v>
      </c>
      <c r="AJ75" s="8" t="s">
        <v>210</v>
      </c>
      <c r="AK75" s="8" t="s">
        <v>210</v>
      </c>
      <c r="AL75" s="8" t="s">
        <v>210</v>
      </c>
      <c r="AM75" s="8" t="s">
        <v>210</v>
      </c>
      <c r="AN75" s="8" t="s">
        <v>210</v>
      </c>
      <c r="AO75" s="8" t="s">
        <v>210</v>
      </c>
      <c r="AP75" s="8" t="s">
        <v>210</v>
      </c>
      <c r="AQ75" s="8" t="s">
        <v>210</v>
      </c>
      <c r="AR75" s="8" t="s">
        <v>210</v>
      </c>
      <c r="AS75" s="8"/>
      <c r="AT75" s="8"/>
      <c r="AU75" s="8"/>
      <c r="AV75" s="8"/>
      <c r="AW75" s="16">
        <f t="shared" si="18"/>
        <v>0</v>
      </c>
      <c r="AX75" s="17">
        <f t="shared" si="14"/>
        <v>0</v>
      </c>
      <c r="AY75" s="18">
        <f t="shared" si="19"/>
        <v>0</v>
      </c>
      <c r="AZ75" s="19">
        <f t="shared" si="15"/>
        <v>0</v>
      </c>
      <c r="BA75" s="20">
        <f t="shared" si="17"/>
        <v>0</v>
      </c>
      <c r="BB75" s="21">
        <f t="shared" si="16"/>
        <v>0</v>
      </c>
      <c r="BC75">
        <f t="shared" si="20"/>
        <v>37</v>
      </c>
    </row>
    <row r="76" spans="3:55" ht="13.5">
      <c r="C76" s="49"/>
      <c r="D76" s="49"/>
      <c r="E76" s="13" t="s">
        <v>502</v>
      </c>
      <c r="F76" s="3" t="s">
        <v>375</v>
      </c>
      <c r="G76" s="13"/>
      <c r="H76" s="8" t="s">
        <v>210</v>
      </c>
      <c r="I76" s="8" t="s">
        <v>210</v>
      </c>
      <c r="J76" s="8" t="s">
        <v>210</v>
      </c>
      <c r="K76" s="8" t="s">
        <v>210</v>
      </c>
      <c r="L76" s="8" t="s">
        <v>210</v>
      </c>
      <c r="M76" s="8" t="s">
        <v>210</v>
      </c>
      <c r="N76" s="8" t="s">
        <v>210</v>
      </c>
      <c r="O76" s="8" t="s">
        <v>210</v>
      </c>
      <c r="P76" s="8" t="s">
        <v>210</v>
      </c>
      <c r="Q76" s="8" t="s">
        <v>210</v>
      </c>
      <c r="R76" s="8" t="s">
        <v>210</v>
      </c>
      <c r="S76" s="8" t="s">
        <v>210</v>
      </c>
      <c r="T76" s="8" t="s">
        <v>210</v>
      </c>
      <c r="U76" s="8" t="s">
        <v>210</v>
      </c>
      <c r="V76" s="8" t="s">
        <v>210</v>
      </c>
      <c r="W76" s="8" t="s">
        <v>210</v>
      </c>
      <c r="X76" s="8" t="s">
        <v>210</v>
      </c>
      <c r="Y76" s="8" t="s">
        <v>210</v>
      </c>
      <c r="Z76" s="8" t="s">
        <v>210</v>
      </c>
      <c r="AA76" s="8" t="s">
        <v>210</v>
      </c>
      <c r="AB76" s="8" t="s">
        <v>210</v>
      </c>
      <c r="AC76" s="8" t="s">
        <v>210</v>
      </c>
      <c r="AD76" s="8" t="s">
        <v>210</v>
      </c>
      <c r="AE76" s="8" t="s">
        <v>210</v>
      </c>
      <c r="AF76" s="8" t="s">
        <v>210</v>
      </c>
      <c r="AG76" s="8" t="s">
        <v>210</v>
      </c>
      <c r="AH76" s="8" t="s">
        <v>210</v>
      </c>
      <c r="AI76" s="8" t="s">
        <v>210</v>
      </c>
      <c r="AJ76" s="8" t="s">
        <v>210</v>
      </c>
      <c r="AK76" s="8" t="s">
        <v>210</v>
      </c>
      <c r="AL76" s="8" t="s">
        <v>210</v>
      </c>
      <c r="AM76" s="8" t="s">
        <v>210</v>
      </c>
      <c r="AN76" s="8" t="s">
        <v>210</v>
      </c>
      <c r="AO76" s="8" t="s">
        <v>210</v>
      </c>
      <c r="AP76" s="8" t="s">
        <v>210</v>
      </c>
      <c r="AQ76" s="8" t="s">
        <v>210</v>
      </c>
      <c r="AR76" s="8" t="s">
        <v>210</v>
      </c>
      <c r="AS76" s="8"/>
      <c r="AT76" s="8"/>
      <c r="AU76" s="8"/>
      <c r="AV76" s="8"/>
      <c r="AW76" s="16">
        <f t="shared" si="18"/>
        <v>0</v>
      </c>
      <c r="AX76" s="17">
        <f t="shared" si="14"/>
        <v>0</v>
      </c>
      <c r="AY76" s="18">
        <f t="shared" si="19"/>
        <v>0</v>
      </c>
      <c r="AZ76" s="19">
        <f t="shared" si="15"/>
        <v>0</v>
      </c>
      <c r="BA76" s="20">
        <f t="shared" si="17"/>
        <v>0</v>
      </c>
      <c r="BB76" s="21">
        <f t="shared" si="16"/>
        <v>0</v>
      </c>
      <c r="BC76">
        <f t="shared" si="20"/>
        <v>37</v>
      </c>
    </row>
    <row r="77" spans="3:55" ht="13.5">
      <c r="C77" s="49"/>
      <c r="D77" s="49"/>
      <c r="E77" s="13" t="s">
        <v>503</v>
      </c>
      <c r="F77" s="6" t="s">
        <v>374</v>
      </c>
      <c r="G77" s="13"/>
      <c r="H77" s="8" t="s">
        <v>210</v>
      </c>
      <c r="I77" s="8" t="s">
        <v>210</v>
      </c>
      <c r="J77" s="8" t="s">
        <v>210</v>
      </c>
      <c r="K77" s="8" t="s">
        <v>210</v>
      </c>
      <c r="L77" s="8" t="s">
        <v>210</v>
      </c>
      <c r="M77" s="8" t="s">
        <v>210</v>
      </c>
      <c r="N77" s="8" t="s">
        <v>210</v>
      </c>
      <c r="O77" s="8" t="s">
        <v>210</v>
      </c>
      <c r="P77" s="8" t="s">
        <v>210</v>
      </c>
      <c r="Q77" s="8" t="s">
        <v>210</v>
      </c>
      <c r="R77" s="8" t="s">
        <v>210</v>
      </c>
      <c r="S77" s="8" t="s">
        <v>210</v>
      </c>
      <c r="T77" s="8" t="s">
        <v>210</v>
      </c>
      <c r="U77" s="8" t="s">
        <v>210</v>
      </c>
      <c r="V77" s="8" t="s">
        <v>210</v>
      </c>
      <c r="W77" s="8" t="s">
        <v>210</v>
      </c>
      <c r="X77" s="8" t="s">
        <v>210</v>
      </c>
      <c r="Y77" s="8" t="s">
        <v>210</v>
      </c>
      <c r="Z77" s="8" t="s">
        <v>210</v>
      </c>
      <c r="AA77" s="8" t="s">
        <v>210</v>
      </c>
      <c r="AB77" s="8" t="s">
        <v>210</v>
      </c>
      <c r="AC77" s="8" t="s">
        <v>210</v>
      </c>
      <c r="AD77" s="8" t="s">
        <v>210</v>
      </c>
      <c r="AE77" s="8" t="s">
        <v>210</v>
      </c>
      <c r="AF77" s="8" t="s">
        <v>210</v>
      </c>
      <c r="AG77" s="8" t="s">
        <v>210</v>
      </c>
      <c r="AH77" s="8" t="s">
        <v>210</v>
      </c>
      <c r="AI77" s="8" t="s">
        <v>210</v>
      </c>
      <c r="AJ77" s="8" t="s">
        <v>210</v>
      </c>
      <c r="AK77" s="8" t="s">
        <v>210</v>
      </c>
      <c r="AL77" s="8" t="s">
        <v>210</v>
      </c>
      <c r="AM77" s="8" t="s">
        <v>210</v>
      </c>
      <c r="AN77" s="8" t="s">
        <v>210</v>
      </c>
      <c r="AO77" s="8" t="s">
        <v>210</v>
      </c>
      <c r="AP77" s="8" t="s">
        <v>210</v>
      </c>
      <c r="AQ77" s="8" t="s">
        <v>210</v>
      </c>
      <c r="AR77" s="8" t="s">
        <v>210</v>
      </c>
      <c r="AS77" s="8"/>
      <c r="AT77" s="8"/>
      <c r="AU77" s="8"/>
      <c r="AV77" s="8"/>
      <c r="AW77" s="16">
        <f t="shared" si="18"/>
        <v>0</v>
      </c>
      <c r="AX77" s="17">
        <f t="shared" si="14"/>
        <v>0</v>
      </c>
      <c r="AY77" s="18">
        <f t="shared" si="19"/>
        <v>0</v>
      </c>
      <c r="AZ77" s="19">
        <f t="shared" si="15"/>
        <v>0</v>
      </c>
      <c r="BA77" s="20">
        <f t="shared" si="17"/>
        <v>0</v>
      </c>
      <c r="BB77" s="21">
        <f t="shared" si="16"/>
        <v>0</v>
      </c>
      <c r="BC77">
        <f t="shared" si="20"/>
        <v>37</v>
      </c>
    </row>
    <row r="78" spans="5:54" ht="13.5">
      <c r="E78" s="13"/>
      <c r="G78" s="13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W78" s="14"/>
      <c r="AX78" s="14"/>
      <c r="AY78" s="14"/>
      <c r="AZ78" s="14"/>
      <c r="BA78" s="14"/>
      <c r="BB78" s="14"/>
    </row>
    <row r="79" spans="3:54" ht="13.5">
      <c r="C79" s="35"/>
      <c r="D79" s="35"/>
      <c r="E79" t="s">
        <v>504</v>
      </c>
      <c r="H79" s="8">
        <f aca="true" t="shared" si="21" ref="H79:AP79">COUNTIF(H2:H77,"○")+COUNTIF(H2:H77,"◎")</f>
        <v>15</v>
      </c>
      <c r="I79" s="8">
        <f t="shared" si="21"/>
        <v>20</v>
      </c>
      <c r="J79" s="8">
        <f t="shared" si="21"/>
        <v>2</v>
      </c>
      <c r="K79" s="8">
        <f t="shared" si="21"/>
        <v>9</v>
      </c>
      <c r="L79" s="8">
        <f t="shared" si="21"/>
        <v>19</v>
      </c>
      <c r="M79" s="8">
        <f t="shared" si="21"/>
        <v>9</v>
      </c>
      <c r="N79" s="8">
        <f t="shared" si="21"/>
        <v>14</v>
      </c>
      <c r="O79" s="8">
        <f t="shared" si="21"/>
        <v>14</v>
      </c>
      <c r="P79" s="8">
        <f t="shared" si="21"/>
        <v>6</v>
      </c>
      <c r="Q79" s="8">
        <f t="shared" si="21"/>
        <v>5</v>
      </c>
      <c r="R79" s="8">
        <f t="shared" si="21"/>
        <v>15</v>
      </c>
      <c r="S79" s="8">
        <f t="shared" si="21"/>
        <v>16</v>
      </c>
      <c r="T79" s="8">
        <f t="shared" si="21"/>
        <v>7</v>
      </c>
      <c r="U79" s="8">
        <f t="shared" si="21"/>
        <v>15</v>
      </c>
      <c r="V79" s="8">
        <f t="shared" si="21"/>
        <v>12</v>
      </c>
      <c r="W79" s="8">
        <f t="shared" si="21"/>
        <v>10</v>
      </c>
      <c r="X79" s="8">
        <f t="shared" si="21"/>
        <v>15</v>
      </c>
      <c r="Y79" s="8">
        <f aca="true" t="shared" si="22" ref="Y79:AE79">COUNTIF(Y2:Y77,"○")+COUNTIF(Y2:Y77,"◎")</f>
        <v>10</v>
      </c>
      <c r="Z79" s="8">
        <f t="shared" si="22"/>
        <v>8</v>
      </c>
      <c r="AA79" s="8">
        <f t="shared" si="22"/>
        <v>14</v>
      </c>
      <c r="AB79" s="8">
        <f t="shared" si="22"/>
        <v>8</v>
      </c>
      <c r="AC79" s="8">
        <f t="shared" si="22"/>
        <v>13</v>
      </c>
      <c r="AD79" s="8">
        <f t="shared" si="22"/>
        <v>10</v>
      </c>
      <c r="AE79" s="8">
        <f t="shared" si="22"/>
        <v>10</v>
      </c>
      <c r="AF79" s="8">
        <f t="shared" si="21"/>
        <v>25</v>
      </c>
      <c r="AG79" s="8">
        <f t="shared" si="21"/>
        <v>21</v>
      </c>
      <c r="AH79" s="8">
        <f t="shared" si="21"/>
        <v>11</v>
      </c>
      <c r="AI79" s="8">
        <f t="shared" si="21"/>
        <v>6</v>
      </c>
      <c r="AJ79" s="8">
        <f t="shared" si="21"/>
        <v>8</v>
      </c>
      <c r="AK79" s="8">
        <f t="shared" si="21"/>
        <v>8</v>
      </c>
      <c r="AL79" s="8">
        <f t="shared" si="21"/>
        <v>10</v>
      </c>
      <c r="AM79" s="8">
        <f t="shared" si="21"/>
        <v>9</v>
      </c>
      <c r="AN79" s="8">
        <f t="shared" si="21"/>
        <v>5</v>
      </c>
      <c r="AO79" s="8">
        <f t="shared" si="21"/>
        <v>9</v>
      </c>
      <c r="AP79" s="8">
        <f t="shared" si="21"/>
        <v>17</v>
      </c>
      <c r="AQ79" s="8">
        <f>COUNTIF(AQ2:AQ77,"○")+COUNTIF(AQ2:AQ77,"◎")</f>
        <v>17</v>
      </c>
      <c r="AR79" s="8">
        <f>COUNTIF(AR2:AR77,"○")+COUNTIF(AR2:AR77,"◎")</f>
        <v>8</v>
      </c>
      <c r="AS79" s="8"/>
      <c r="AT79" s="8"/>
      <c r="AU79" s="8"/>
      <c r="AV79" s="8"/>
      <c r="AW79" s="16"/>
      <c r="AX79" s="67"/>
      <c r="AY79" s="18"/>
      <c r="AZ79" s="14"/>
      <c r="BA79" s="20"/>
      <c r="BB79" s="14"/>
    </row>
    <row r="80" spans="3:54" ht="13.5">
      <c r="C80" s="35"/>
      <c r="D80" s="35"/>
      <c r="H80" s="6" t="s">
        <v>45</v>
      </c>
      <c r="I80" s="6" t="s">
        <v>48</v>
      </c>
      <c r="J80" s="6" t="s">
        <v>45</v>
      </c>
      <c r="K80" s="6" t="s">
        <v>45</v>
      </c>
      <c r="L80" s="6" t="s">
        <v>48</v>
      </c>
      <c r="M80" s="6" t="s">
        <v>45</v>
      </c>
      <c r="N80" s="6" t="s">
        <v>45</v>
      </c>
      <c r="O80" s="6" t="s">
        <v>45</v>
      </c>
      <c r="P80" s="6" t="s">
        <v>45</v>
      </c>
      <c r="Q80" s="6" t="s">
        <v>45</v>
      </c>
      <c r="R80" s="6" t="s">
        <v>45</v>
      </c>
      <c r="S80" s="6" t="s">
        <v>48</v>
      </c>
      <c r="T80" s="6" t="s">
        <v>45</v>
      </c>
      <c r="U80" s="6" t="s">
        <v>48</v>
      </c>
      <c r="V80" s="6" t="s">
        <v>45</v>
      </c>
      <c r="W80" s="6" t="s">
        <v>45</v>
      </c>
      <c r="X80" s="6" t="s">
        <v>48</v>
      </c>
      <c r="Y80" s="6" t="s">
        <v>45</v>
      </c>
      <c r="Z80" s="6" t="s">
        <v>45</v>
      </c>
      <c r="AA80" s="6" t="s">
        <v>48</v>
      </c>
      <c r="AB80" s="6" t="s">
        <v>45</v>
      </c>
      <c r="AC80" s="6" t="s">
        <v>48</v>
      </c>
      <c r="AD80" s="6" t="s">
        <v>45</v>
      </c>
      <c r="AE80" s="6" t="s">
        <v>45</v>
      </c>
      <c r="AF80" s="6" t="s">
        <v>48</v>
      </c>
      <c r="AG80" s="6" t="s">
        <v>48</v>
      </c>
      <c r="AH80" s="6" t="s">
        <v>45</v>
      </c>
      <c r="AI80" s="6" t="s">
        <v>45</v>
      </c>
      <c r="AJ80" s="6" t="s">
        <v>45</v>
      </c>
      <c r="AK80" s="6" t="s">
        <v>48</v>
      </c>
      <c r="AL80" s="6" t="s">
        <v>45</v>
      </c>
      <c r="AM80" s="6" t="s">
        <v>45</v>
      </c>
      <c r="AN80" s="6" t="s">
        <v>45</v>
      </c>
      <c r="AO80" s="6" t="s">
        <v>45</v>
      </c>
      <c r="AP80" s="6" t="s">
        <v>45</v>
      </c>
      <c r="AQ80" s="6" t="s">
        <v>48</v>
      </c>
      <c r="AR80" s="6" t="s">
        <v>45</v>
      </c>
      <c r="AS80" s="6"/>
      <c r="AT80" s="6"/>
      <c r="AU80" s="6"/>
      <c r="AV80" s="6"/>
      <c r="AW80" s="29">
        <f>SUM(AW4:AW77)/AX83</f>
        <v>9.864864864864865</v>
      </c>
      <c r="AX80" s="64">
        <f>AVERAGE(AX4:AX77)</f>
        <v>0.14184359700072832</v>
      </c>
      <c r="AY80" s="22">
        <f>SUM(AY4:AY77)/AZ83</f>
        <v>7.6923076923076925</v>
      </c>
      <c r="AZ80" s="65">
        <f>AVERAGE(AZ4:AZ77)</f>
        <v>0.10537407797681769</v>
      </c>
      <c r="BA80" s="23">
        <f>SUM(BA4:BA77)/BB83</f>
        <v>15</v>
      </c>
      <c r="BB80" s="63">
        <f>AVERAGE(BB4:BB77)</f>
        <v>0.20824685208246854</v>
      </c>
    </row>
    <row r="81" spans="3:54" ht="13.5">
      <c r="C81" s="35"/>
      <c r="D81" s="35"/>
      <c r="E81" t="s">
        <v>231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W81" s="59" t="s">
        <v>68</v>
      </c>
      <c r="AX81" s="62" t="s">
        <v>251</v>
      </c>
      <c r="AY81" s="60" t="s">
        <v>68</v>
      </c>
      <c r="AZ81" s="60" t="s">
        <v>251</v>
      </c>
      <c r="BA81" s="61" t="s">
        <v>68</v>
      </c>
      <c r="BB81" s="61" t="s">
        <v>251</v>
      </c>
    </row>
    <row r="82" spans="3:54" ht="13.5">
      <c r="C82" s="35"/>
      <c r="D82" s="35"/>
      <c r="E82" t="s">
        <v>72</v>
      </c>
      <c r="AW82" s="59"/>
      <c r="AX82" s="59"/>
      <c r="AY82" s="60"/>
      <c r="AZ82" s="60"/>
      <c r="BA82" s="61"/>
      <c r="BB82" s="61"/>
    </row>
    <row r="83" spans="3:54" ht="13.5">
      <c r="C83" s="35"/>
      <c r="D83" s="35"/>
      <c r="AW83" s="59" t="s">
        <v>250</v>
      </c>
      <c r="AX83" s="59">
        <f>COUNTA(H80:AV80)</f>
        <v>37</v>
      </c>
      <c r="AY83" s="60" t="s">
        <v>249</v>
      </c>
      <c r="AZ83" s="60">
        <f>COUNTIF(H80:AV80,"練習")</f>
        <v>26</v>
      </c>
      <c r="BA83" s="61" t="s">
        <v>248</v>
      </c>
      <c r="BB83" s="61">
        <f>COUNTIF(H80:AV80,"試合")+COUNTIF(H80:AV80,"大会")</f>
        <v>11</v>
      </c>
    </row>
    <row r="84" spans="3:4" ht="13.5">
      <c r="C84" s="45" t="s">
        <v>147</v>
      </c>
      <c r="D84" s="45"/>
    </row>
    <row r="85" spans="3:32" ht="13.5">
      <c r="C85" s="45" t="s">
        <v>148</v>
      </c>
      <c r="D85" s="45"/>
      <c r="AF85" s="57" t="s">
        <v>520</v>
      </c>
    </row>
    <row r="86" spans="3:32" ht="13.5">
      <c r="C86" s="35"/>
      <c r="D86" s="35"/>
      <c r="AF86" s="240">
        <v>39306</v>
      </c>
    </row>
    <row r="87" spans="3:32" ht="13.5">
      <c r="C87" s="40" t="s">
        <v>149</v>
      </c>
      <c r="D87" s="40"/>
      <c r="AF87" s="240">
        <v>39347</v>
      </c>
    </row>
    <row r="88" spans="3:32" ht="13.5">
      <c r="C88" s="37" t="s">
        <v>505</v>
      </c>
      <c r="D88" s="37"/>
      <c r="E88" s="38" t="s">
        <v>152</v>
      </c>
      <c r="F88" s="38"/>
      <c r="G88" s="38"/>
      <c r="AF88" s="240">
        <v>39355</v>
      </c>
    </row>
    <row r="89" spans="3:32" ht="13.5">
      <c r="C89" s="42" t="s">
        <v>337</v>
      </c>
      <c r="D89" s="42"/>
      <c r="E89" s="43" t="s">
        <v>153</v>
      </c>
      <c r="F89" s="43" t="s">
        <v>160</v>
      </c>
      <c r="G89" s="43"/>
      <c r="AF89" s="240">
        <v>39370</v>
      </c>
    </row>
    <row r="90" spans="3:7" ht="13.5">
      <c r="C90" s="39" t="s">
        <v>506</v>
      </c>
      <c r="D90" s="39"/>
      <c r="E90" s="38" t="s">
        <v>155</v>
      </c>
      <c r="F90" s="38" t="s">
        <v>161</v>
      </c>
      <c r="G90" s="38"/>
    </row>
    <row r="91" spans="3:7" ht="13.5">
      <c r="C91" s="44" t="s">
        <v>507</v>
      </c>
      <c r="D91" s="44"/>
      <c r="E91" s="43" t="s">
        <v>157</v>
      </c>
      <c r="F91" s="43"/>
      <c r="G91" s="43"/>
    </row>
    <row r="92" spans="3:7" ht="13.5">
      <c r="C92" s="39" t="s">
        <v>158</v>
      </c>
      <c r="D92" s="39"/>
      <c r="E92" s="38" t="s">
        <v>159</v>
      </c>
      <c r="F92" s="38" t="s">
        <v>162</v>
      </c>
      <c r="G92" s="38"/>
    </row>
  </sheetData>
  <conditionalFormatting sqref="AX2:AX49">
    <cfRule type="cellIs" priority="1" dxfId="0" operator="lessThan" stopIfTrue="1">
      <formula>0.3</formula>
    </cfRule>
  </conditionalFormatting>
  <printOptions/>
  <pageMargins left="0.75" right="0.75" top="1" bottom="1" header="0.512" footer="0.512"/>
  <pageSetup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99"/>
  <sheetViews>
    <sheetView showGridLines="0" zoomScale="85" zoomScaleNormal="85" workbookViewId="0" topLeftCell="B1">
      <pane xSplit="1" ySplit="6" topLeftCell="CI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W74" sqref="CW74"/>
    </sheetView>
  </sheetViews>
  <sheetFormatPr defaultColWidth="9.00390625" defaultRowHeight="13.5"/>
  <cols>
    <col min="1" max="1" width="11.00390625" style="105" customWidth="1"/>
    <col min="2" max="2" width="15.00390625" style="72" customWidth="1"/>
    <col min="3" max="98" width="5.25390625" style="72" customWidth="1"/>
    <col min="99" max="100" width="10.625" style="72" customWidth="1"/>
    <col min="101" max="102" width="7.375" style="72" customWidth="1"/>
    <col min="103" max="103" width="12.50390625" style="72" bestFit="1" customWidth="1"/>
    <col min="104" max="104" width="8.875" style="72" customWidth="1"/>
    <col min="105" max="105" width="10.75390625" style="72" customWidth="1"/>
    <col min="106" max="106" width="3.75390625" style="72" bestFit="1" customWidth="1"/>
    <col min="107" max="107" width="10.875" style="72" customWidth="1"/>
    <col min="108" max="108" width="2.75390625" style="72" bestFit="1" customWidth="1"/>
    <col min="109" max="109" width="4.25390625" style="72" customWidth="1"/>
    <col min="110" max="110" width="13.125" style="72" customWidth="1"/>
    <col min="111" max="111" width="4.25390625" style="72" customWidth="1"/>
    <col min="112" max="112" width="13.125" style="72" customWidth="1"/>
    <col min="113" max="113" width="4.25390625" style="72" customWidth="1"/>
    <col min="114" max="114" width="13.125" style="72" customWidth="1"/>
    <col min="115" max="115" width="3.75390625" style="72" customWidth="1"/>
    <col min="116" max="116" width="12.50390625" style="72" customWidth="1"/>
    <col min="117" max="16384" width="9.00390625" style="72" customWidth="1"/>
  </cols>
  <sheetData>
    <row r="1" spans="1:117" ht="14.25">
      <c r="A1" s="124"/>
      <c r="B1" s="125" t="s">
        <v>392</v>
      </c>
      <c r="C1" s="136">
        <v>38444</v>
      </c>
      <c r="D1" s="136" t="s">
        <v>360</v>
      </c>
      <c r="E1" s="137"/>
      <c r="F1" s="153"/>
      <c r="G1" s="154"/>
      <c r="H1" s="138"/>
      <c r="I1" s="136">
        <v>38444</v>
      </c>
      <c r="J1" s="136" t="s">
        <v>361</v>
      </c>
      <c r="K1" s="137"/>
      <c r="L1" s="153"/>
      <c r="M1" s="155"/>
      <c r="N1" s="155"/>
      <c r="O1" s="154"/>
      <c r="P1" s="138"/>
      <c r="Q1" s="136">
        <v>38451</v>
      </c>
      <c r="R1" s="136"/>
      <c r="S1" s="137"/>
      <c r="T1" s="138"/>
      <c r="U1" s="136">
        <v>38458</v>
      </c>
      <c r="V1" s="136"/>
      <c r="W1" s="137"/>
      <c r="X1" s="138"/>
      <c r="Y1" s="136">
        <v>38466</v>
      </c>
      <c r="Z1" s="136"/>
      <c r="AA1" s="137"/>
      <c r="AB1" s="138"/>
      <c r="AC1" s="136">
        <v>38486</v>
      </c>
      <c r="AD1" s="136"/>
      <c r="AE1" s="137"/>
      <c r="AF1" s="137"/>
      <c r="AG1" s="137"/>
      <c r="AH1" s="138"/>
      <c r="AI1" s="136">
        <v>38500</v>
      </c>
      <c r="AJ1" s="136"/>
      <c r="AK1" s="137"/>
      <c r="AL1" s="137"/>
      <c r="AM1" s="136">
        <v>38514</v>
      </c>
      <c r="AN1" s="136"/>
      <c r="AO1" s="137"/>
      <c r="AP1" s="137"/>
      <c r="AQ1" s="178">
        <v>38515</v>
      </c>
      <c r="AR1" s="139">
        <v>1</v>
      </c>
      <c r="AS1" s="137"/>
      <c r="AT1" s="138"/>
      <c r="AU1" s="136">
        <v>38515</v>
      </c>
      <c r="AV1" s="139">
        <v>2</v>
      </c>
      <c r="AW1" s="137"/>
      <c r="AX1" s="137"/>
      <c r="AY1" s="178">
        <v>38522</v>
      </c>
      <c r="AZ1" s="139"/>
      <c r="BA1" s="137"/>
      <c r="BB1" s="137"/>
      <c r="BC1" s="178">
        <v>38536</v>
      </c>
      <c r="BD1" s="139"/>
      <c r="BE1" s="137"/>
      <c r="BF1" s="137"/>
      <c r="BG1" s="178">
        <v>38549</v>
      </c>
      <c r="BH1" s="139"/>
      <c r="BI1" s="137"/>
      <c r="BJ1" s="137"/>
      <c r="BK1" s="178">
        <v>38550</v>
      </c>
      <c r="BL1" s="139"/>
      <c r="BM1" s="137"/>
      <c r="BN1" s="137"/>
      <c r="BO1" s="178">
        <v>38557</v>
      </c>
      <c r="BP1" s="139"/>
      <c r="BQ1" s="137"/>
      <c r="BR1" s="137"/>
      <c r="BS1" s="178">
        <v>38585</v>
      </c>
      <c r="BT1" s="139"/>
      <c r="BU1" s="137"/>
      <c r="BV1" s="137"/>
      <c r="BW1" s="178" t="s">
        <v>388</v>
      </c>
      <c r="BX1" s="139"/>
      <c r="BY1" s="137"/>
      <c r="BZ1" s="137"/>
      <c r="CA1" s="178" t="s">
        <v>393</v>
      </c>
      <c r="CB1" s="139"/>
      <c r="CC1" s="137"/>
      <c r="CD1" s="137"/>
      <c r="CE1" s="178" t="s">
        <v>395</v>
      </c>
      <c r="CF1" s="139"/>
      <c r="CG1" s="137"/>
      <c r="CH1" s="137"/>
      <c r="CI1" s="178">
        <v>38992</v>
      </c>
      <c r="CJ1" s="139"/>
      <c r="CK1" s="137"/>
      <c r="CL1" s="137"/>
      <c r="CM1" s="178">
        <v>38999</v>
      </c>
      <c r="CN1" s="139"/>
      <c r="CO1" s="137"/>
      <c r="CP1" s="137"/>
      <c r="CQ1" s="178">
        <v>39006</v>
      </c>
      <c r="CR1" s="139"/>
      <c r="CS1" s="137"/>
      <c r="CT1" s="137"/>
      <c r="CU1" s="178">
        <v>39006</v>
      </c>
      <c r="CV1" s="139"/>
      <c r="CW1" s="148">
        <v>2005</v>
      </c>
      <c r="CX1" s="145"/>
      <c r="CY1" s="108"/>
      <c r="CZ1" s="158"/>
      <c r="DA1" s="158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92"/>
    </row>
    <row r="2" spans="1:117" ht="14.25">
      <c r="A2" s="126"/>
      <c r="B2" s="127" t="s">
        <v>400</v>
      </c>
      <c r="C2" s="188"/>
      <c r="D2" s="188"/>
      <c r="E2" s="189"/>
      <c r="F2" s="190"/>
      <c r="G2" s="191"/>
      <c r="H2" s="147"/>
      <c r="I2" s="188"/>
      <c r="J2" s="188"/>
      <c r="K2" s="189"/>
      <c r="L2" s="190"/>
      <c r="M2" s="192"/>
      <c r="N2" s="192"/>
      <c r="O2" s="191"/>
      <c r="P2" s="147"/>
      <c r="Q2" s="188"/>
      <c r="R2" s="188"/>
      <c r="S2" s="189"/>
      <c r="T2" s="147"/>
      <c r="U2" s="188"/>
      <c r="V2" s="188"/>
      <c r="W2" s="189"/>
      <c r="X2" s="147"/>
      <c r="Y2" s="188"/>
      <c r="Z2" s="188"/>
      <c r="AA2" s="189"/>
      <c r="AB2" s="147"/>
      <c r="AC2" s="188"/>
      <c r="AD2" s="188"/>
      <c r="AE2" s="189"/>
      <c r="AF2" s="189"/>
      <c r="AG2" s="189"/>
      <c r="AH2" s="147"/>
      <c r="AI2" s="188"/>
      <c r="AJ2" s="188"/>
      <c r="AK2" s="189"/>
      <c r="AL2" s="189"/>
      <c r="AM2" s="188"/>
      <c r="AN2" s="188"/>
      <c r="AO2" s="189"/>
      <c r="AP2" s="189"/>
      <c r="AQ2" s="193"/>
      <c r="AR2" s="139"/>
      <c r="AS2" s="189"/>
      <c r="AT2" s="147"/>
      <c r="AU2" s="188"/>
      <c r="AV2" s="139"/>
      <c r="AW2" s="189"/>
      <c r="AX2" s="189"/>
      <c r="AY2" s="193"/>
      <c r="AZ2" s="139"/>
      <c r="BA2" s="189"/>
      <c r="BB2" s="189"/>
      <c r="BC2" s="193"/>
      <c r="BD2" s="139"/>
      <c r="BE2" s="189"/>
      <c r="BF2" s="189"/>
      <c r="BG2" s="193"/>
      <c r="BH2" s="139"/>
      <c r="BI2" s="189"/>
      <c r="BJ2" s="189"/>
      <c r="BK2" s="193"/>
      <c r="BL2" s="139"/>
      <c r="BM2" s="189"/>
      <c r="BN2" s="189"/>
      <c r="BO2" s="193"/>
      <c r="BP2" s="139"/>
      <c r="BQ2" s="189"/>
      <c r="BR2" s="189"/>
      <c r="BS2" s="193"/>
      <c r="BT2" s="139"/>
      <c r="BU2" s="189"/>
      <c r="BV2" s="189"/>
      <c r="BW2" s="193"/>
      <c r="BX2" s="139"/>
      <c r="BY2" s="189"/>
      <c r="BZ2" s="189"/>
      <c r="CA2" s="193"/>
      <c r="CB2" s="139"/>
      <c r="CC2" s="189"/>
      <c r="CD2" s="189"/>
      <c r="CE2" s="193"/>
      <c r="CF2" s="139"/>
      <c r="CG2" s="189"/>
      <c r="CH2" s="189"/>
      <c r="CI2" s="203" t="s">
        <v>404</v>
      </c>
      <c r="CJ2" s="139"/>
      <c r="CK2" s="189"/>
      <c r="CL2" s="189"/>
      <c r="CM2" s="193" t="s">
        <v>403</v>
      </c>
      <c r="CN2" s="139"/>
      <c r="CO2" s="189"/>
      <c r="CP2" s="189"/>
      <c r="CQ2" s="203" t="s">
        <v>402</v>
      </c>
      <c r="CR2" s="139"/>
      <c r="CS2" s="189"/>
      <c r="CT2" s="189"/>
      <c r="CU2" s="193" t="s">
        <v>401</v>
      </c>
      <c r="CV2" s="139"/>
      <c r="CW2" s="194"/>
      <c r="CX2" s="195"/>
      <c r="CY2" s="108"/>
      <c r="CZ2" s="158"/>
      <c r="DA2" s="158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92"/>
    </row>
    <row r="3" spans="1:117" ht="14.25">
      <c r="A3" s="126"/>
      <c r="B3" s="127" t="s">
        <v>389</v>
      </c>
      <c r="C3" s="188"/>
      <c r="D3" s="188"/>
      <c r="E3" s="189"/>
      <c r="F3" s="190"/>
      <c r="G3" s="191"/>
      <c r="H3" s="147"/>
      <c r="I3" s="188"/>
      <c r="J3" s="188"/>
      <c r="K3" s="189"/>
      <c r="L3" s="190"/>
      <c r="M3" s="192"/>
      <c r="N3" s="192"/>
      <c r="O3" s="191"/>
      <c r="P3" s="147"/>
      <c r="Q3" s="188"/>
      <c r="R3" s="188"/>
      <c r="S3" s="189"/>
      <c r="T3" s="147"/>
      <c r="U3" s="188"/>
      <c r="V3" s="188"/>
      <c r="W3" s="189"/>
      <c r="X3" s="147"/>
      <c r="Y3" s="188"/>
      <c r="Z3" s="188"/>
      <c r="AA3" s="189"/>
      <c r="AB3" s="147"/>
      <c r="AC3" s="188"/>
      <c r="AD3" s="188"/>
      <c r="AE3" s="189"/>
      <c r="AF3" s="189"/>
      <c r="AG3" s="189"/>
      <c r="AH3" s="147"/>
      <c r="AI3" s="188"/>
      <c r="AJ3" s="188"/>
      <c r="AK3" s="189"/>
      <c r="AL3" s="189"/>
      <c r="AM3" s="188"/>
      <c r="AN3" s="188"/>
      <c r="AO3" s="189"/>
      <c r="AP3" s="189"/>
      <c r="AQ3" s="193"/>
      <c r="AR3" s="139"/>
      <c r="AS3" s="189"/>
      <c r="AT3" s="147"/>
      <c r="AU3" s="188"/>
      <c r="AV3" s="139"/>
      <c r="AW3" s="189"/>
      <c r="AX3" s="189"/>
      <c r="AY3" s="193"/>
      <c r="AZ3" s="139"/>
      <c r="BA3" s="189"/>
      <c r="BB3" s="189"/>
      <c r="BC3" s="193"/>
      <c r="BD3" s="139"/>
      <c r="BE3" s="189"/>
      <c r="BF3" s="189"/>
      <c r="BG3" s="193"/>
      <c r="BH3" s="139"/>
      <c r="BI3" s="189"/>
      <c r="BJ3" s="189"/>
      <c r="BK3" s="193"/>
      <c r="BL3" s="139"/>
      <c r="BM3" s="189"/>
      <c r="BN3" s="189"/>
      <c r="BO3" s="193"/>
      <c r="BP3" s="139"/>
      <c r="BQ3" s="189"/>
      <c r="BR3" s="189"/>
      <c r="BS3" s="193"/>
      <c r="BT3" s="139"/>
      <c r="BU3" s="189"/>
      <c r="BV3" s="189"/>
      <c r="BW3" s="196"/>
      <c r="BX3" s="198">
        <f>BW5+BY5</f>
        <v>2</v>
      </c>
      <c r="BY3" s="141">
        <f>BX5+BZ5</f>
        <v>1</v>
      </c>
      <c r="BZ3" s="189"/>
      <c r="CA3" s="196"/>
      <c r="CB3" s="198">
        <f>CA5+CC5</f>
        <v>3</v>
      </c>
      <c r="CC3" s="141">
        <f>CB5+CD5</f>
        <v>1</v>
      </c>
      <c r="CD3" s="189"/>
      <c r="CE3" s="196"/>
      <c r="CF3" s="198">
        <f>CE5+CG5</f>
        <v>9</v>
      </c>
      <c r="CG3" s="141">
        <f>CF5+CH5</f>
        <v>1</v>
      </c>
      <c r="CH3" s="189"/>
      <c r="CI3" s="196"/>
      <c r="CJ3" s="198">
        <f>CI5+CK5</f>
        <v>1</v>
      </c>
      <c r="CK3" s="141">
        <v>2</v>
      </c>
      <c r="CL3" s="189"/>
      <c r="CM3" s="196"/>
      <c r="CN3" s="198">
        <f>CM5+CO5</f>
        <v>2</v>
      </c>
      <c r="CO3" s="141">
        <v>7</v>
      </c>
      <c r="CP3" s="189"/>
      <c r="CQ3" s="196"/>
      <c r="CR3" s="198">
        <f>CQ5+CS5</f>
        <v>5</v>
      </c>
      <c r="CS3" s="141">
        <v>0</v>
      </c>
      <c r="CT3" s="189"/>
      <c r="CU3" s="202">
        <f>CT5</f>
        <v>0</v>
      </c>
      <c r="CV3" s="198">
        <f>CU5</f>
        <v>2</v>
      </c>
      <c r="CW3" s="194"/>
      <c r="CX3" s="195"/>
      <c r="CY3" s="108"/>
      <c r="CZ3" s="158"/>
      <c r="DA3" s="158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92"/>
    </row>
    <row r="4" spans="1:117" ht="14.25">
      <c r="A4" s="126"/>
      <c r="B4" s="127" t="s">
        <v>390</v>
      </c>
      <c r="C4" s="139" t="s">
        <v>348</v>
      </c>
      <c r="D4" s="140"/>
      <c r="E4" s="141" t="s">
        <v>349</v>
      </c>
      <c r="F4" s="140"/>
      <c r="G4" s="141" t="s">
        <v>362</v>
      </c>
      <c r="H4" s="142"/>
      <c r="I4" s="139" t="s">
        <v>348</v>
      </c>
      <c r="J4" s="140"/>
      <c r="K4" s="141" t="s">
        <v>349</v>
      </c>
      <c r="L4" s="140"/>
      <c r="M4" s="156" t="s">
        <v>363</v>
      </c>
      <c r="N4" s="156"/>
      <c r="O4" s="141" t="s">
        <v>364</v>
      </c>
      <c r="P4" s="142"/>
      <c r="Q4" s="139" t="s">
        <v>348</v>
      </c>
      <c r="R4" s="140"/>
      <c r="S4" s="141" t="s">
        <v>349</v>
      </c>
      <c r="T4" s="142"/>
      <c r="U4" s="139" t="s">
        <v>348</v>
      </c>
      <c r="V4" s="140"/>
      <c r="W4" s="141" t="s">
        <v>349</v>
      </c>
      <c r="X4" s="142"/>
      <c r="Y4" s="139" t="s">
        <v>348</v>
      </c>
      <c r="Z4" s="140"/>
      <c r="AA4" s="141" t="s">
        <v>349</v>
      </c>
      <c r="AB4" s="142"/>
      <c r="AC4" s="139" t="s">
        <v>348</v>
      </c>
      <c r="AD4" s="140"/>
      <c r="AE4" s="141" t="s">
        <v>349</v>
      </c>
      <c r="AF4" s="140"/>
      <c r="AG4" s="141" t="s">
        <v>363</v>
      </c>
      <c r="AH4" s="142"/>
      <c r="AI4" s="139" t="s">
        <v>348</v>
      </c>
      <c r="AJ4" s="140"/>
      <c r="AK4" s="141" t="s">
        <v>349</v>
      </c>
      <c r="AL4" s="140"/>
      <c r="AM4" s="139" t="s">
        <v>348</v>
      </c>
      <c r="AN4" s="140"/>
      <c r="AO4" s="141" t="s">
        <v>349</v>
      </c>
      <c r="AP4" s="139"/>
      <c r="AQ4" s="179" t="s">
        <v>348</v>
      </c>
      <c r="AR4" s="140"/>
      <c r="AS4" s="141" t="s">
        <v>349</v>
      </c>
      <c r="AT4" s="142"/>
      <c r="AU4" s="139" t="s">
        <v>348</v>
      </c>
      <c r="AV4" s="140"/>
      <c r="AW4" s="141" t="s">
        <v>349</v>
      </c>
      <c r="AX4" s="139"/>
      <c r="AY4" s="179" t="s">
        <v>348</v>
      </c>
      <c r="AZ4" s="140"/>
      <c r="BA4" s="141" t="s">
        <v>349</v>
      </c>
      <c r="BB4" s="139"/>
      <c r="BC4" s="179" t="s">
        <v>348</v>
      </c>
      <c r="BD4" s="140"/>
      <c r="BE4" s="141" t="s">
        <v>349</v>
      </c>
      <c r="BF4" s="140"/>
      <c r="BG4" s="179" t="s">
        <v>348</v>
      </c>
      <c r="BH4" s="140"/>
      <c r="BI4" s="141" t="s">
        <v>349</v>
      </c>
      <c r="BJ4" s="140"/>
      <c r="BK4" s="179" t="s">
        <v>348</v>
      </c>
      <c r="BL4" s="140"/>
      <c r="BM4" s="141" t="s">
        <v>349</v>
      </c>
      <c r="BN4" s="140"/>
      <c r="BO4" s="179" t="s">
        <v>380</v>
      </c>
      <c r="BP4" s="140"/>
      <c r="BQ4" s="141" t="s">
        <v>381</v>
      </c>
      <c r="BR4" s="140"/>
      <c r="BS4" s="179" t="s">
        <v>348</v>
      </c>
      <c r="BT4" s="140"/>
      <c r="BU4" s="141" t="s">
        <v>349</v>
      </c>
      <c r="BV4" s="140"/>
      <c r="BW4" s="179" t="s">
        <v>348</v>
      </c>
      <c r="BX4" s="140"/>
      <c r="BY4" s="141" t="s">
        <v>349</v>
      </c>
      <c r="BZ4" s="140"/>
      <c r="CA4" s="179" t="s">
        <v>348</v>
      </c>
      <c r="CB4" s="140"/>
      <c r="CC4" s="141" t="s">
        <v>349</v>
      </c>
      <c r="CD4" s="140"/>
      <c r="CE4" s="179" t="s">
        <v>348</v>
      </c>
      <c r="CF4" s="140"/>
      <c r="CG4" s="141" t="s">
        <v>349</v>
      </c>
      <c r="CH4" s="140"/>
      <c r="CI4" s="179" t="s">
        <v>348</v>
      </c>
      <c r="CJ4" s="140"/>
      <c r="CK4" s="141" t="s">
        <v>349</v>
      </c>
      <c r="CL4" s="140"/>
      <c r="CM4" s="179" t="s">
        <v>363</v>
      </c>
      <c r="CN4" s="140"/>
      <c r="CO4" s="141" t="s">
        <v>364</v>
      </c>
      <c r="CP4" s="140"/>
      <c r="CQ4" s="179" t="s">
        <v>397</v>
      </c>
      <c r="CR4" s="140"/>
      <c r="CS4" s="141" t="s">
        <v>398</v>
      </c>
      <c r="CT4" s="140"/>
      <c r="CU4" s="179" t="s">
        <v>397</v>
      </c>
      <c r="CV4" s="140"/>
      <c r="CW4" s="194"/>
      <c r="CX4" s="197"/>
      <c r="CY4" s="123"/>
      <c r="CZ4" s="158"/>
      <c r="DA4" s="158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92"/>
    </row>
    <row r="5" spans="1:117" ht="14.25">
      <c r="A5" s="126"/>
      <c r="B5" s="127" t="s">
        <v>391</v>
      </c>
      <c r="C5" s="188"/>
      <c r="D5" s="188"/>
      <c r="E5" s="189"/>
      <c r="F5" s="190"/>
      <c r="G5" s="191"/>
      <c r="H5" s="147"/>
      <c r="I5" s="188"/>
      <c r="J5" s="188"/>
      <c r="K5" s="189"/>
      <c r="L5" s="190"/>
      <c r="M5" s="192"/>
      <c r="N5" s="192"/>
      <c r="O5" s="191"/>
      <c r="P5" s="147"/>
      <c r="Q5" s="188"/>
      <c r="R5" s="188"/>
      <c r="S5" s="189"/>
      <c r="T5" s="147"/>
      <c r="U5" s="188"/>
      <c r="V5" s="188"/>
      <c r="W5" s="189"/>
      <c r="X5" s="147"/>
      <c r="Y5" s="188"/>
      <c r="Z5" s="188"/>
      <c r="AA5" s="189"/>
      <c r="AB5" s="147"/>
      <c r="AC5" s="188"/>
      <c r="AD5" s="188"/>
      <c r="AE5" s="189"/>
      <c r="AF5" s="189"/>
      <c r="AG5" s="189"/>
      <c r="AH5" s="147"/>
      <c r="AI5" s="188"/>
      <c r="AJ5" s="188"/>
      <c r="AK5" s="189"/>
      <c r="AL5" s="189"/>
      <c r="AM5" s="188"/>
      <c r="AN5" s="188"/>
      <c r="AO5" s="189"/>
      <c r="AP5" s="189"/>
      <c r="AQ5" s="193"/>
      <c r="AR5" s="139"/>
      <c r="AS5" s="189"/>
      <c r="AT5" s="147"/>
      <c r="AU5" s="188"/>
      <c r="AV5" s="139"/>
      <c r="AW5" s="189"/>
      <c r="AX5" s="189"/>
      <c r="AY5" s="193"/>
      <c r="AZ5" s="139"/>
      <c r="BA5" s="189"/>
      <c r="BB5" s="189"/>
      <c r="BC5" s="193"/>
      <c r="BD5" s="139"/>
      <c r="BE5" s="189"/>
      <c r="BF5" s="189"/>
      <c r="BG5" s="193"/>
      <c r="BH5" s="139"/>
      <c r="BI5" s="189"/>
      <c r="BJ5" s="189"/>
      <c r="BK5" s="193"/>
      <c r="BL5" s="139"/>
      <c r="BM5" s="189"/>
      <c r="BN5" s="189"/>
      <c r="BO5" s="193"/>
      <c r="BP5" s="139"/>
      <c r="BQ5" s="189"/>
      <c r="BR5" s="189"/>
      <c r="BS5" s="196"/>
      <c r="BT5" s="140"/>
      <c r="BU5" s="191"/>
      <c r="BV5" s="189"/>
      <c r="BW5" s="196">
        <f>BW74</f>
        <v>0</v>
      </c>
      <c r="BX5" s="140">
        <v>1</v>
      </c>
      <c r="BY5" s="191">
        <f>BY74</f>
        <v>2</v>
      </c>
      <c r="BZ5" s="189">
        <v>0</v>
      </c>
      <c r="CA5" s="196">
        <f>CA74</f>
        <v>1</v>
      </c>
      <c r="CB5" s="140">
        <v>1</v>
      </c>
      <c r="CC5" s="191">
        <f>CC74</f>
        <v>2</v>
      </c>
      <c r="CD5" s="189">
        <v>0</v>
      </c>
      <c r="CE5" s="196">
        <f>CE74</f>
        <v>6</v>
      </c>
      <c r="CF5" s="140">
        <v>1</v>
      </c>
      <c r="CG5" s="191">
        <f>CG74</f>
        <v>3</v>
      </c>
      <c r="CH5" s="189">
        <v>0</v>
      </c>
      <c r="CI5" s="196">
        <f>CI74</f>
        <v>1</v>
      </c>
      <c r="CJ5" s="140">
        <v>1</v>
      </c>
      <c r="CK5" s="191">
        <f>CK74</f>
        <v>0</v>
      </c>
      <c r="CL5" s="189">
        <v>0</v>
      </c>
      <c r="CM5" s="196">
        <f>CM74</f>
        <v>0</v>
      </c>
      <c r="CN5" s="140">
        <v>1</v>
      </c>
      <c r="CO5" s="191">
        <f>CO74</f>
        <v>2</v>
      </c>
      <c r="CP5" s="189">
        <v>0</v>
      </c>
      <c r="CQ5" s="196">
        <f>CQ74</f>
        <v>4</v>
      </c>
      <c r="CR5" s="140">
        <v>1</v>
      </c>
      <c r="CS5" s="191">
        <f>CS74</f>
        <v>1</v>
      </c>
      <c r="CT5" s="189">
        <v>0</v>
      </c>
      <c r="CU5" s="196">
        <f>CU74</f>
        <v>2</v>
      </c>
      <c r="CV5" s="140">
        <v>1</v>
      </c>
      <c r="CW5" s="146" t="s">
        <v>359</v>
      </c>
      <c r="CX5" s="195"/>
      <c r="CY5" s="108"/>
      <c r="CZ5" s="158"/>
      <c r="DA5" s="158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92"/>
    </row>
    <row r="6" spans="1:117" ht="15" thickBot="1">
      <c r="A6" s="128" t="str">
        <f>'2005出席'!C1</f>
        <v>Real</v>
      </c>
      <c r="B6" s="129" t="str">
        <f>'2005出席'!D1</f>
        <v>Name</v>
      </c>
      <c r="C6" s="143" t="s">
        <v>350</v>
      </c>
      <c r="D6" s="150" t="s">
        <v>351</v>
      </c>
      <c r="E6" s="144" t="s">
        <v>350</v>
      </c>
      <c r="F6" s="150" t="s">
        <v>351</v>
      </c>
      <c r="G6" s="144" t="s">
        <v>350</v>
      </c>
      <c r="H6" s="151" t="s">
        <v>351</v>
      </c>
      <c r="I6" s="143" t="s">
        <v>350</v>
      </c>
      <c r="J6" s="150" t="s">
        <v>351</v>
      </c>
      <c r="K6" s="144" t="s">
        <v>350</v>
      </c>
      <c r="L6" s="150" t="s">
        <v>351</v>
      </c>
      <c r="M6" s="144" t="s">
        <v>350</v>
      </c>
      <c r="N6" s="150" t="s">
        <v>351</v>
      </c>
      <c r="O6" s="144" t="s">
        <v>350</v>
      </c>
      <c r="P6" s="151" t="s">
        <v>351</v>
      </c>
      <c r="Q6" s="143" t="s">
        <v>350</v>
      </c>
      <c r="R6" s="150" t="s">
        <v>351</v>
      </c>
      <c r="S6" s="144" t="s">
        <v>350</v>
      </c>
      <c r="T6" s="151" t="s">
        <v>351</v>
      </c>
      <c r="U6" s="143" t="s">
        <v>350</v>
      </c>
      <c r="V6" s="150" t="s">
        <v>351</v>
      </c>
      <c r="W6" s="144" t="s">
        <v>350</v>
      </c>
      <c r="X6" s="151" t="s">
        <v>351</v>
      </c>
      <c r="Y6" s="143" t="s">
        <v>350</v>
      </c>
      <c r="Z6" s="150" t="s">
        <v>351</v>
      </c>
      <c r="AA6" s="144" t="s">
        <v>350</v>
      </c>
      <c r="AB6" s="151" t="s">
        <v>351</v>
      </c>
      <c r="AC6" s="143" t="s">
        <v>350</v>
      </c>
      <c r="AD6" s="150" t="s">
        <v>351</v>
      </c>
      <c r="AE6" s="144" t="s">
        <v>350</v>
      </c>
      <c r="AF6" s="150" t="s">
        <v>351</v>
      </c>
      <c r="AG6" s="144" t="s">
        <v>350</v>
      </c>
      <c r="AH6" s="151" t="s">
        <v>351</v>
      </c>
      <c r="AI6" s="143" t="s">
        <v>350</v>
      </c>
      <c r="AJ6" s="150" t="s">
        <v>351</v>
      </c>
      <c r="AK6" s="144" t="s">
        <v>350</v>
      </c>
      <c r="AL6" s="151" t="s">
        <v>351</v>
      </c>
      <c r="AM6" s="143" t="s">
        <v>350</v>
      </c>
      <c r="AN6" s="150" t="s">
        <v>351</v>
      </c>
      <c r="AO6" s="144" t="s">
        <v>350</v>
      </c>
      <c r="AP6" s="151" t="s">
        <v>351</v>
      </c>
      <c r="AQ6" s="143" t="s">
        <v>350</v>
      </c>
      <c r="AR6" s="150" t="s">
        <v>351</v>
      </c>
      <c r="AS6" s="144" t="s">
        <v>350</v>
      </c>
      <c r="AT6" s="151" t="s">
        <v>351</v>
      </c>
      <c r="AU6" s="143" t="s">
        <v>350</v>
      </c>
      <c r="AV6" s="150" t="s">
        <v>351</v>
      </c>
      <c r="AW6" s="144" t="s">
        <v>350</v>
      </c>
      <c r="AX6" s="180" t="s">
        <v>351</v>
      </c>
      <c r="AY6" s="181" t="s">
        <v>350</v>
      </c>
      <c r="AZ6" s="150" t="s">
        <v>351</v>
      </c>
      <c r="BA6" s="144" t="s">
        <v>350</v>
      </c>
      <c r="BB6" s="180" t="s">
        <v>351</v>
      </c>
      <c r="BC6" s="181" t="s">
        <v>350</v>
      </c>
      <c r="BD6" s="150" t="s">
        <v>351</v>
      </c>
      <c r="BE6" s="144" t="s">
        <v>350</v>
      </c>
      <c r="BF6" s="151" t="s">
        <v>351</v>
      </c>
      <c r="BG6" s="181" t="s">
        <v>350</v>
      </c>
      <c r="BH6" s="150" t="s">
        <v>351</v>
      </c>
      <c r="BI6" s="144" t="s">
        <v>350</v>
      </c>
      <c r="BJ6" s="151" t="s">
        <v>351</v>
      </c>
      <c r="BK6" s="181" t="s">
        <v>350</v>
      </c>
      <c r="BL6" s="150" t="s">
        <v>351</v>
      </c>
      <c r="BM6" s="144" t="s">
        <v>350</v>
      </c>
      <c r="BN6" s="151" t="s">
        <v>351</v>
      </c>
      <c r="BO6" s="181" t="s">
        <v>350</v>
      </c>
      <c r="BP6" s="150" t="s">
        <v>351</v>
      </c>
      <c r="BQ6" s="144" t="s">
        <v>350</v>
      </c>
      <c r="BR6" s="151" t="s">
        <v>351</v>
      </c>
      <c r="BS6" s="181" t="s">
        <v>350</v>
      </c>
      <c r="BT6" s="150" t="s">
        <v>351</v>
      </c>
      <c r="BU6" s="144" t="s">
        <v>350</v>
      </c>
      <c r="BV6" s="151" t="s">
        <v>351</v>
      </c>
      <c r="BW6" s="181" t="s">
        <v>350</v>
      </c>
      <c r="BX6" s="150" t="s">
        <v>351</v>
      </c>
      <c r="BY6" s="144" t="s">
        <v>350</v>
      </c>
      <c r="BZ6" s="151" t="s">
        <v>351</v>
      </c>
      <c r="CA6" s="181" t="s">
        <v>350</v>
      </c>
      <c r="CB6" s="150" t="s">
        <v>351</v>
      </c>
      <c r="CC6" s="144" t="s">
        <v>350</v>
      </c>
      <c r="CD6" s="151" t="s">
        <v>351</v>
      </c>
      <c r="CE6" s="181" t="s">
        <v>350</v>
      </c>
      <c r="CF6" s="150" t="s">
        <v>351</v>
      </c>
      <c r="CG6" s="144" t="s">
        <v>350</v>
      </c>
      <c r="CH6" s="151" t="s">
        <v>351</v>
      </c>
      <c r="CI6" s="181" t="s">
        <v>350</v>
      </c>
      <c r="CJ6" s="150" t="s">
        <v>351</v>
      </c>
      <c r="CK6" s="144" t="s">
        <v>350</v>
      </c>
      <c r="CL6" s="151" t="s">
        <v>351</v>
      </c>
      <c r="CM6" s="181" t="s">
        <v>350</v>
      </c>
      <c r="CN6" s="150" t="s">
        <v>351</v>
      </c>
      <c r="CO6" s="144" t="s">
        <v>350</v>
      </c>
      <c r="CP6" s="151" t="s">
        <v>351</v>
      </c>
      <c r="CQ6" s="181" t="s">
        <v>350</v>
      </c>
      <c r="CR6" s="150" t="s">
        <v>351</v>
      </c>
      <c r="CS6" s="144" t="s">
        <v>350</v>
      </c>
      <c r="CT6" s="151" t="s">
        <v>351</v>
      </c>
      <c r="CU6" s="181" t="s">
        <v>350</v>
      </c>
      <c r="CV6" s="150" t="s">
        <v>351</v>
      </c>
      <c r="CW6" s="175" t="s">
        <v>346</v>
      </c>
      <c r="CX6" s="152" t="s">
        <v>347</v>
      </c>
      <c r="CY6" s="123"/>
      <c r="CZ6" s="158"/>
      <c r="DA6" s="158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92"/>
    </row>
    <row r="7" spans="1:108" ht="14.25">
      <c r="A7" s="132">
        <f>'2005出席'!C15</f>
        <v>10</v>
      </c>
      <c r="B7" s="133" t="str">
        <f>'2005出席'!D15</f>
        <v>Amemiya</v>
      </c>
      <c r="C7" s="88">
        <v>1</v>
      </c>
      <c r="D7" s="86"/>
      <c r="E7" s="86"/>
      <c r="F7" s="86"/>
      <c r="G7" s="86"/>
      <c r="H7" s="87"/>
      <c r="I7" s="88"/>
      <c r="J7" s="86"/>
      <c r="K7" s="86"/>
      <c r="L7" s="86"/>
      <c r="M7" s="86"/>
      <c r="N7" s="86"/>
      <c r="O7" s="86"/>
      <c r="P7" s="87"/>
      <c r="Q7" s="88"/>
      <c r="R7" s="86"/>
      <c r="S7" s="86"/>
      <c r="T7" s="87"/>
      <c r="U7" s="88"/>
      <c r="V7" s="86"/>
      <c r="W7" s="86"/>
      <c r="X7" s="87"/>
      <c r="Y7" s="88"/>
      <c r="Z7" s="86"/>
      <c r="AA7" s="86"/>
      <c r="AB7" s="87"/>
      <c r="AC7" s="88"/>
      <c r="AD7" s="86"/>
      <c r="AE7" s="86">
        <v>1</v>
      </c>
      <c r="AF7" s="86"/>
      <c r="AG7" s="86"/>
      <c r="AH7" s="87"/>
      <c r="AI7" s="88"/>
      <c r="AJ7" s="86"/>
      <c r="AK7" s="86"/>
      <c r="AL7" s="87">
        <v>1</v>
      </c>
      <c r="AM7" s="88"/>
      <c r="AN7" s="86"/>
      <c r="AO7" s="86"/>
      <c r="AP7" s="87"/>
      <c r="AQ7" s="88"/>
      <c r="AR7" s="86"/>
      <c r="AS7" s="86"/>
      <c r="AT7" s="87"/>
      <c r="AU7" s="88"/>
      <c r="AV7" s="86"/>
      <c r="AW7" s="86"/>
      <c r="AX7" s="87"/>
      <c r="AY7" s="88"/>
      <c r="AZ7" s="86"/>
      <c r="BA7" s="86"/>
      <c r="BB7" s="87"/>
      <c r="BC7" s="88"/>
      <c r="BD7" s="86"/>
      <c r="BE7" s="86"/>
      <c r="BF7" s="87"/>
      <c r="BG7" s="88"/>
      <c r="BH7" s="86">
        <v>1</v>
      </c>
      <c r="BI7" s="86"/>
      <c r="BJ7" s="87"/>
      <c r="BK7" s="88"/>
      <c r="BL7" s="86"/>
      <c r="BM7" s="86"/>
      <c r="BN7" s="87"/>
      <c r="BO7" s="88"/>
      <c r="BP7" s="86"/>
      <c r="BQ7" s="86"/>
      <c r="BR7" s="87"/>
      <c r="BS7" s="88">
        <v>1</v>
      </c>
      <c r="BT7" s="86"/>
      <c r="BU7" s="86">
        <v>1</v>
      </c>
      <c r="BV7" s="87">
        <v>2</v>
      </c>
      <c r="BW7" s="88"/>
      <c r="BX7" s="86"/>
      <c r="BY7" s="86"/>
      <c r="BZ7" s="87"/>
      <c r="CA7" s="88"/>
      <c r="CB7" s="86"/>
      <c r="CC7" s="86"/>
      <c r="CD7" s="87"/>
      <c r="CE7" s="88"/>
      <c r="CF7" s="86"/>
      <c r="CG7" s="86"/>
      <c r="CH7" s="87"/>
      <c r="CI7" s="88"/>
      <c r="CJ7" s="86"/>
      <c r="CK7" s="86"/>
      <c r="CL7" s="87"/>
      <c r="CM7" s="88"/>
      <c r="CN7" s="86"/>
      <c r="CO7" s="86"/>
      <c r="CP7" s="87"/>
      <c r="CQ7" s="88">
        <v>1</v>
      </c>
      <c r="CR7" s="86"/>
      <c r="CS7" s="86"/>
      <c r="CT7" s="87"/>
      <c r="CU7" s="88"/>
      <c r="CV7" s="86"/>
      <c r="CW7" s="176">
        <f aca="true" t="shared" si="0" ref="CW7:CW38">SUMIF($C$6:$CV$6,"G",$C7:$CV7)</f>
        <v>5</v>
      </c>
      <c r="CX7" s="87">
        <f aca="true" t="shared" si="1" ref="CX7:CX38">SUMIF($C$6:$CV$6,"A",$C7:$CV7)</f>
        <v>4</v>
      </c>
      <c r="CY7" s="108" t="str">
        <f aca="true" t="shared" si="2" ref="CY7:CY14">B7</f>
        <v>Amemiya</v>
      </c>
      <c r="CZ7" s="159" t="s">
        <v>358</v>
      </c>
      <c r="DA7" s="162" t="s">
        <v>356</v>
      </c>
      <c r="DB7" s="163"/>
      <c r="DC7" s="167" t="s">
        <v>357</v>
      </c>
      <c r="DD7" s="168"/>
    </row>
    <row r="8" spans="1:108" ht="14.25">
      <c r="A8" s="132">
        <f>'2005出席'!C2</f>
        <v>3</v>
      </c>
      <c r="B8" s="133" t="str">
        <f>'2005出席'!D2</f>
        <v>Y.Ikeda</v>
      </c>
      <c r="C8" s="84"/>
      <c r="D8" s="85"/>
      <c r="E8" s="86"/>
      <c r="F8" s="86">
        <v>1</v>
      </c>
      <c r="G8" s="86"/>
      <c r="H8" s="87"/>
      <c r="I8" s="84">
        <v>1</v>
      </c>
      <c r="J8" s="85"/>
      <c r="K8" s="86"/>
      <c r="L8" s="86"/>
      <c r="M8" s="86"/>
      <c r="N8" s="86"/>
      <c r="O8" s="86"/>
      <c r="P8" s="87"/>
      <c r="Q8" s="84"/>
      <c r="R8" s="85"/>
      <c r="S8" s="86"/>
      <c r="T8" s="87"/>
      <c r="U8" s="88"/>
      <c r="V8" s="86"/>
      <c r="W8" s="86"/>
      <c r="X8" s="87"/>
      <c r="Y8" s="88"/>
      <c r="Z8" s="86"/>
      <c r="AA8" s="86"/>
      <c r="AB8" s="87">
        <v>1</v>
      </c>
      <c r="AC8" s="88"/>
      <c r="AD8" s="86"/>
      <c r="AE8" s="86"/>
      <c r="AF8" s="86"/>
      <c r="AG8" s="86"/>
      <c r="AH8" s="87"/>
      <c r="AI8" s="88"/>
      <c r="AJ8" s="86"/>
      <c r="AK8" s="86"/>
      <c r="AL8" s="87"/>
      <c r="AM8" s="88"/>
      <c r="AN8" s="86">
        <v>1</v>
      </c>
      <c r="AO8" s="86"/>
      <c r="AP8" s="87"/>
      <c r="AQ8" s="88"/>
      <c r="AR8" s="86"/>
      <c r="AS8" s="86"/>
      <c r="AT8" s="87"/>
      <c r="AU8" s="88"/>
      <c r="AV8" s="86"/>
      <c r="AW8" s="86">
        <v>1</v>
      </c>
      <c r="AX8" s="87"/>
      <c r="AY8" s="88"/>
      <c r="AZ8" s="86"/>
      <c r="BA8" s="86"/>
      <c r="BB8" s="87"/>
      <c r="BC8" s="88"/>
      <c r="BD8" s="86">
        <v>1</v>
      </c>
      <c r="BE8" s="86"/>
      <c r="BF8" s="87"/>
      <c r="BG8" s="88"/>
      <c r="BH8" s="86"/>
      <c r="BI8" s="86"/>
      <c r="BJ8" s="87"/>
      <c r="BK8" s="88"/>
      <c r="BL8" s="86"/>
      <c r="BM8" s="86"/>
      <c r="BN8" s="87"/>
      <c r="BO8" s="88"/>
      <c r="BP8" s="86">
        <v>1</v>
      </c>
      <c r="BQ8" s="86"/>
      <c r="BR8" s="87"/>
      <c r="BS8" s="88"/>
      <c r="BT8" s="86"/>
      <c r="BU8" s="86"/>
      <c r="BV8" s="87"/>
      <c r="BW8" s="88"/>
      <c r="BX8" s="86"/>
      <c r="BY8" s="86"/>
      <c r="BZ8" s="87"/>
      <c r="CA8" s="88"/>
      <c r="CB8" s="86"/>
      <c r="CC8" s="86"/>
      <c r="CD8" s="87"/>
      <c r="CE8" s="88"/>
      <c r="CF8" s="86"/>
      <c r="CG8" s="86">
        <v>1</v>
      </c>
      <c r="CH8" s="87"/>
      <c r="CI8" s="88"/>
      <c r="CJ8" s="86"/>
      <c r="CK8" s="86"/>
      <c r="CL8" s="87"/>
      <c r="CM8" s="88"/>
      <c r="CN8" s="86"/>
      <c r="CO8" s="86"/>
      <c r="CP8" s="87"/>
      <c r="CQ8" s="88"/>
      <c r="CR8" s="86"/>
      <c r="CS8" s="86"/>
      <c r="CT8" s="87"/>
      <c r="CU8" s="88"/>
      <c r="CV8" s="86"/>
      <c r="CW8" s="176">
        <f t="shared" si="0"/>
        <v>3</v>
      </c>
      <c r="CX8" s="87">
        <f t="shared" si="1"/>
        <v>5</v>
      </c>
      <c r="CY8" s="108" t="str">
        <f t="shared" si="2"/>
        <v>Y.Ikeda</v>
      </c>
      <c r="CZ8" s="160">
        <v>1</v>
      </c>
      <c r="DA8" s="164" t="str">
        <f>IF(DB8=0,"",VLOOKUP(DB8,$CW:$CY,3,0))</f>
        <v>Kagawa</v>
      </c>
      <c r="DB8" s="165">
        <f>LARGE($CW$7:$CW73,$CZ8)</f>
        <v>15</v>
      </c>
      <c r="DC8" s="164" t="str">
        <f>IF(DD8=0,"",VLOOKUP(DD8,$CX:$CY,2,0))</f>
        <v>Kohri</v>
      </c>
      <c r="DD8" s="169">
        <f>LARGE($CX$7:$CX73,$CZ8)</f>
        <v>7</v>
      </c>
    </row>
    <row r="9" spans="1:108" s="92" customFormat="1" ht="14.25">
      <c r="A9" s="132">
        <f>'2005出席'!C4</f>
        <v>5</v>
      </c>
      <c r="B9" s="133" t="str">
        <f>'2005出席'!D4</f>
        <v>Ohya</v>
      </c>
      <c r="C9" s="89"/>
      <c r="D9" s="90"/>
      <c r="E9" s="90">
        <v>1</v>
      </c>
      <c r="F9" s="90"/>
      <c r="G9" s="90"/>
      <c r="H9" s="91"/>
      <c r="I9" s="89"/>
      <c r="J9" s="90"/>
      <c r="K9" s="90"/>
      <c r="L9" s="90"/>
      <c r="M9" s="90"/>
      <c r="N9" s="90"/>
      <c r="O9" s="90"/>
      <c r="P9" s="91"/>
      <c r="Q9" s="89">
        <v>1</v>
      </c>
      <c r="R9" s="90"/>
      <c r="S9" s="90"/>
      <c r="T9" s="91"/>
      <c r="U9" s="89"/>
      <c r="V9" s="90"/>
      <c r="W9" s="90"/>
      <c r="X9" s="91"/>
      <c r="Y9" s="89"/>
      <c r="Z9" s="90"/>
      <c r="AA9" s="90">
        <v>1</v>
      </c>
      <c r="AB9" s="91"/>
      <c r="AC9" s="89"/>
      <c r="AD9" s="90">
        <v>1</v>
      </c>
      <c r="AE9" s="90"/>
      <c r="AF9" s="90"/>
      <c r="AG9" s="90"/>
      <c r="AH9" s="91"/>
      <c r="AI9" s="89"/>
      <c r="AJ9" s="90"/>
      <c r="AK9" s="90">
        <v>1</v>
      </c>
      <c r="AL9" s="91"/>
      <c r="AM9" s="89"/>
      <c r="AN9" s="90"/>
      <c r="AO9" s="90"/>
      <c r="AP9" s="91"/>
      <c r="AQ9" s="89"/>
      <c r="AR9" s="90"/>
      <c r="AS9" s="90"/>
      <c r="AT9" s="91"/>
      <c r="AU9" s="89"/>
      <c r="AV9" s="90"/>
      <c r="AW9" s="90"/>
      <c r="AX9" s="91"/>
      <c r="AY9" s="89"/>
      <c r="AZ9" s="90"/>
      <c r="BA9" s="90">
        <v>1</v>
      </c>
      <c r="BB9" s="91"/>
      <c r="BC9" s="89"/>
      <c r="BD9" s="90"/>
      <c r="BE9" s="90"/>
      <c r="BF9" s="91"/>
      <c r="BG9" s="89"/>
      <c r="BH9" s="90"/>
      <c r="BI9" s="90"/>
      <c r="BJ9" s="91"/>
      <c r="BK9" s="89"/>
      <c r="BL9" s="90"/>
      <c r="BM9" s="90"/>
      <c r="BN9" s="91"/>
      <c r="BO9" s="89"/>
      <c r="BP9" s="90"/>
      <c r="BQ9" s="90"/>
      <c r="BR9" s="91"/>
      <c r="BS9" s="89"/>
      <c r="BT9" s="90"/>
      <c r="BU9" s="90"/>
      <c r="BV9" s="91"/>
      <c r="BW9" s="89"/>
      <c r="BX9" s="90"/>
      <c r="BY9" s="90"/>
      <c r="BZ9" s="91"/>
      <c r="CA9" s="89"/>
      <c r="CB9" s="90"/>
      <c r="CC9" s="90"/>
      <c r="CD9" s="91"/>
      <c r="CE9" s="89"/>
      <c r="CF9" s="90"/>
      <c r="CG9" s="90"/>
      <c r="CH9" s="91"/>
      <c r="CI9" s="89"/>
      <c r="CJ9" s="90"/>
      <c r="CK9" s="90"/>
      <c r="CL9" s="91"/>
      <c r="CM9" s="89"/>
      <c r="CN9" s="90"/>
      <c r="CO9" s="90"/>
      <c r="CP9" s="91"/>
      <c r="CQ9" s="89"/>
      <c r="CR9" s="90"/>
      <c r="CS9" s="90"/>
      <c r="CT9" s="91"/>
      <c r="CU9" s="89"/>
      <c r="CV9" s="90"/>
      <c r="CW9" s="176">
        <f t="shared" si="0"/>
        <v>5</v>
      </c>
      <c r="CX9" s="87">
        <f t="shared" si="1"/>
        <v>1</v>
      </c>
      <c r="CY9" s="101" t="str">
        <f t="shared" si="2"/>
        <v>Ohya</v>
      </c>
      <c r="CZ9" s="160">
        <v>2</v>
      </c>
      <c r="DA9" s="164" t="str">
        <f>IF(DB9=0,"",VLOOKUP(DB9,$CW:$CY,3,0))</f>
        <v>Kohri</v>
      </c>
      <c r="DB9" s="165">
        <f>LARGE($CW$7:$CW73,$CZ9)</f>
        <v>12</v>
      </c>
      <c r="DC9" s="164" t="s">
        <v>376</v>
      </c>
      <c r="DD9" s="169">
        <f>LARGE($CX$7:$CX73,$CZ9)</f>
        <v>6</v>
      </c>
    </row>
    <row r="10" spans="1:108" ht="14.25">
      <c r="A10" s="132">
        <f>'2005出席'!C7</f>
        <v>7</v>
      </c>
      <c r="B10" s="133" t="str">
        <f>'2005出席'!D7</f>
        <v>Kohri</v>
      </c>
      <c r="C10" s="88"/>
      <c r="D10" s="86">
        <v>1</v>
      </c>
      <c r="E10" s="86">
        <v>1</v>
      </c>
      <c r="F10" s="86"/>
      <c r="G10" s="86"/>
      <c r="H10" s="87">
        <v>1</v>
      </c>
      <c r="I10" s="88">
        <v>1</v>
      </c>
      <c r="J10" s="86"/>
      <c r="K10" s="86"/>
      <c r="L10" s="86"/>
      <c r="M10" s="86"/>
      <c r="N10" s="86"/>
      <c r="O10" s="86"/>
      <c r="P10" s="87"/>
      <c r="Q10" s="88"/>
      <c r="R10" s="86"/>
      <c r="S10" s="86"/>
      <c r="T10" s="87"/>
      <c r="U10" s="88"/>
      <c r="V10" s="86"/>
      <c r="W10" s="86"/>
      <c r="X10" s="87"/>
      <c r="Y10" s="88"/>
      <c r="Z10" s="86"/>
      <c r="AA10" s="86"/>
      <c r="AB10" s="87"/>
      <c r="AC10" s="88"/>
      <c r="AD10" s="86"/>
      <c r="AE10" s="86"/>
      <c r="AF10" s="86"/>
      <c r="AG10" s="86"/>
      <c r="AH10" s="87"/>
      <c r="AI10" s="88"/>
      <c r="AJ10" s="86"/>
      <c r="AK10" s="86"/>
      <c r="AL10" s="87"/>
      <c r="AM10" s="88">
        <v>1</v>
      </c>
      <c r="AN10" s="86"/>
      <c r="AO10" s="86"/>
      <c r="AP10" s="87">
        <v>1</v>
      </c>
      <c r="AQ10" s="88">
        <v>1</v>
      </c>
      <c r="AR10" s="86">
        <v>1</v>
      </c>
      <c r="AS10" s="86"/>
      <c r="AT10" s="87"/>
      <c r="AU10" s="88"/>
      <c r="AV10" s="86"/>
      <c r="AW10" s="86">
        <v>2</v>
      </c>
      <c r="AX10" s="87">
        <v>1</v>
      </c>
      <c r="AY10" s="88"/>
      <c r="AZ10" s="86"/>
      <c r="BA10" s="86"/>
      <c r="BB10" s="87"/>
      <c r="BC10" s="88"/>
      <c r="BD10" s="86"/>
      <c r="BE10" s="86"/>
      <c r="BF10" s="87"/>
      <c r="BG10" s="88"/>
      <c r="BH10" s="86"/>
      <c r="BI10" s="86"/>
      <c r="BJ10" s="87"/>
      <c r="BK10" s="88"/>
      <c r="BL10" s="86"/>
      <c r="BM10" s="86"/>
      <c r="BN10" s="87"/>
      <c r="BO10" s="88"/>
      <c r="BP10" s="86"/>
      <c r="BQ10" s="86"/>
      <c r="BR10" s="87"/>
      <c r="BS10" s="88">
        <v>1</v>
      </c>
      <c r="BT10" s="86"/>
      <c r="BU10" s="86"/>
      <c r="BV10" s="87">
        <v>1</v>
      </c>
      <c r="BW10" s="88"/>
      <c r="BX10" s="86"/>
      <c r="BY10" s="86"/>
      <c r="BZ10" s="87"/>
      <c r="CA10" s="88"/>
      <c r="CB10" s="86"/>
      <c r="CC10" s="86"/>
      <c r="CD10" s="87"/>
      <c r="CE10" s="88">
        <v>3</v>
      </c>
      <c r="CF10" s="86">
        <v>1</v>
      </c>
      <c r="CG10" s="86">
        <v>1</v>
      </c>
      <c r="CH10" s="87"/>
      <c r="CI10" s="88"/>
      <c r="CJ10" s="86"/>
      <c r="CK10" s="86"/>
      <c r="CL10" s="87"/>
      <c r="CM10" s="88"/>
      <c r="CN10" s="86"/>
      <c r="CO10" s="86"/>
      <c r="CP10" s="87"/>
      <c r="CQ10" s="88">
        <v>1</v>
      </c>
      <c r="CR10" s="86"/>
      <c r="CS10" s="86"/>
      <c r="CT10" s="87"/>
      <c r="CU10" s="88"/>
      <c r="CV10" s="86"/>
      <c r="CW10" s="176">
        <f t="shared" si="0"/>
        <v>12</v>
      </c>
      <c r="CX10" s="87">
        <f t="shared" si="1"/>
        <v>7</v>
      </c>
      <c r="CY10" s="108" t="str">
        <f t="shared" si="2"/>
        <v>Kohri</v>
      </c>
      <c r="CZ10" s="160">
        <v>3</v>
      </c>
      <c r="DA10" s="164" t="str">
        <f>IF(DB10=0,"",VLOOKUP(DB10,$CW:$CY,3,0))</f>
        <v>Oda</v>
      </c>
      <c r="DB10" s="165">
        <f>LARGE($CW$7:$CW68,$CZ10)</f>
        <v>9</v>
      </c>
      <c r="DC10" s="164" t="s">
        <v>394</v>
      </c>
      <c r="DD10" s="169">
        <f>LARGE($CX$7:$CX73,$CZ10)</f>
        <v>5</v>
      </c>
    </row>
    <row r="11" spans="1:108" ht="14.25">
      <c r="A11" s="126"/>
      <c r="B11" s="133" t="s">
        <v>367</v>
      </c>
      <c r="C11" s="88"/>
      <c r="D11" s="86"/>
      <c r="E11" s="86"/>
      <c r="F11" s="86"/>
      <c r="G11" s="86"/>
      <c r="H11" s="87"/>
      <c r="I11" s="88"/>
      <c r="J11" s="86"/>
      <c r="K11" s="86"/>
      <c r="L11" s="86"/>
      <c r="M11" s="86"/>
      <c r="N11" s="86"/>
      <c r="O11" s="86"/>
      <c r="P11" s="87"/>
      <c r="Q11" s="88"/>
      <c r="R11" s="86"/>
      <c r="S11" s="86"/>
      <c r="T11" s="87"/>
      <c r="U11" s="88"/>
      <c r="V11" s="86"/>
      <c r="W11" s="86"/>
      <c r="X11" s="87"/>
      <c r="Y11" s="88"/>
      <c r="Z11" s="86"/>
      <c r="AA11" s="86"/>
      <c r="AB11" s="87"/>
      <c r="AC11" s="88">
        <v>1</v>
      </c>
      <c r="AD11" s="86"/>
      <c r="AE11" s="86"/>
      <c r="AF11" s="86"/>
      <c r="AG11" s="86"/>
      <c r="AH11" s="87"/>
      <c r="AI11" s="88"/>
      <c r="AJ11" s="86"/>
      <c r="AK11" s="86">
        <v>2</v>
      </c>
      <c r="AL11" s="87"/>
      <c r="AM11" s="88">
        <v>2</v>
      </c>
      <c r="AN11" s="86">
        <v>1</v>
      </c>
      <c r="AO11" s="86">
        <v>1</v>
      </c>
      <c r="AP11" s="87"/>
      <c r="AQ11" s="88">
        <v>1</v>
      </c>
      <c r="AR11" s="86"/>
      <c r="AS11" s="86"/>
      <c r="AT11" s="87"/>
      <c r="AU11" s="88"/>
      <c r="AV11" s="86"/>
      <c r="AW11" s="86"/>
      <c r="AX11" s="87"/>
      <c r="AY11" s="88"/>
      <c r="AZ11" s="86"/>
      <c r="BA11" s="86"/>
      <c r="BB11" s="87">
        <v>1</v>
      </c>
      <c r="BC11" s="88">
        <v>1</v>
      </c>
      <c r="BD11" s="86"/>
      <c r="BE11" s="86"/>
      <c r="BF11" s="87"/>
      <c r="BG11" s="88"/>
      <c r="BH11" s="86"/>
      <c r="BI11" s="86"/>
      <c r="BJ11" s="87"/>
      <c r="BK11" s="88"/>
      <c r="BL11" s="86"/>
      <c r="BM11" s="86"/>
      <c r="BN11" s="87"/>
      <c r="BO11" s="88">
        <v>1</v>
      </c>
      <c r="BP11" s="86"/>
      <c r="BQ11" s="86"/>
      <c r="BR11" s="87"/>
      <c r="BS11" s="88"/>
      <c r="BT11" s="86"/>
      <c r="BU11" s="86">
        <v>2</v>
      </c>
      <c r="BV11" s="87"/>
      <c r="BW11" s="88"/>
      <c r="BX11" s="86"/>
      <c r="BY11" s="86">
        <v>1</v>
      </c>
      <c r="BZ11" s="87"/>
      <c r="CA11" s="88"/>
      <c r="CB11" s="86"/>
      <c r="CC11" s="86"/>
      <c r="CD11" s="87"/>
      <c r="CE11" s="88"/>
      <c r="CF11" s="86">
        <v>1</v>
      </c>
      <c r="CG11" s="86"/>
      <c r="CH11" s="87"/>
      <c r="CI11" s="88">
        <v>1</v>
      </c>
      <c r="CJ11" s="86"/>
      <c r="CK11" s="86"/>
      <c r="CL11" s="87"/>
      <c r="CM11" s="88"/>
      <c r="CN11" s="86"/>
      <c r="CO11" s="86"/>
      <c r="CP11" s="87">
        <v>1</v>
      </c>
      <c r="CQ11" s="88">
        <v>1</v>
      </c>
      <c r="CR11" s="86"/>
      <c r="CS11" s="86"/>
      <c r="CT11" s="87"/>
      <c r="CU11" s="88">
        <v>1</v>
      </c>
      <c r="CV11" s="86"/>
      <c r="CW11" s="176">
        <f t="shared" si="0"/>
        <v>15</v>
      </c>
      <c r="CX11" s="87">
        <f t="shared" si="1"/>
        <v>4</v>
      </c>
      <c r="CY11" s="108" t="s">
        <v>366</v>
      </c>
      <c r="CZ11" s="160">
        <v>4</v>
      </c>
      <c r="DA11" s="164" t="str">
        <f>IF(DB11=0,"",VLOOKUP(DB11,$CW:$CY,3,0))</f>
        <v>Saito</v>
      </c>
      <c r="DB11" s="165">
        <f>LARGE($CW$7:$CW73,$CZ11)</f>
        <v>8</v>
      </c>
      <c r="DC11" s="164" t="str">
        <f>IF(DD11=0,"",VLOOKUP(DD11,$CX:$CY,2,0))</f>
        <v>Amemiya</v>
      </c>
      <c r="DD11" s="169">
        <f>LARGE($CX$7:$CX73,$CZ11)</f>
        <v>4</v>
      </c>
    </row>
    <row r="12" spans="1:108" ht="15" thickBot="1">
      <c r="A12" s="130">
        <f>'2005出席'!C18</f>
        <v>2</v>
      </c>
      <c r="B12" s="131" t="str">
        <f>'2005出席'!D18</f>
        <v>Konishi</v>
      </c>
      <c r="C12" s="81"/>
      <c r="D12" s="82"/>
      <c r="E12" s="82"/>
      <c r="F12" s="82"/>
      <c r="G12" s="82"/>
      <c r="H12" s="83"/>
      <c r="I12" s="81"/>
      <c r="J12" s="82">
        <v>2</v>
      </c>
      <c r="K12" s="82"/>
      <c r="L12" s="82"/>
      <c r="M12" s="82"/>
      <c r="N12" s="82">
        <v>1</v>
      </c>
      <c r="O12" s="82"/>
      <c r="P12" s="83"/>
      <c r="Q12" s="81"/>
      <c r="R12" s="82"/>
      <c r="S12" s="82"/>
      <c r="T12" s="83"/>
      <c r="U12" s="81"/>
      <c r="V12" s="82"/>
      <c r="W12" s="82"/>
      <c r="X12" s="83"/>
      <c r="Y12" s="81"/>
      <c r="Z12" s="82"/>
      <c r="AA12" s="82"/>
      <c r="AB12" s="83"/>
      <c r="AC12" s="81"/>
      <c r="AD12" s="82"/>
      <c r="AE12" s="82"/>
      <c r="AF12" s="82"/>
      <c r="AG12" s="82"/>
      <c r="AH12" s="83"/>
      <c r="AI12" s="81"/>
      <c r="AJ12" s="82"/>
      <c r="AK12" s="82"/>
      <c r="AL12" s="83"/>
      <c r="AM12" s="81"/>
      <c r="AN12" s="82"/>
      <c r="AO12" s="82"/>
      <c r="AP12" s="83"/>
      <c r="AQ12" s="81"/>
      <c r="AR12" s="82"/>
      <c r="AS12" s="82"/>
      <c r="AT12" s="83"/>
      <c r="AU12" s="81"/>
      <c r="AV12" s="82"/>
      <c r="AW12" s="82"/>
      <c r="AX12" s="83"/>
      <c r="AY12" s="81"/>
      <c r="AZ12" s="82"/>
      <c r="BA12" s="82"/>
      <c r="BB12" s="83"/>
      <c r="BC12" s="81"/>
      <c r="BD12" s="82"/>
      <c r="BE12" s="82"/>
      <c r="BF12" s="83"/>
      <c r="BG12" s="81">
        <v>1</v>
      </c>
      <c r="BH12" s="82"/>
      <c r="BI12" s="82"/>
      <c r="BJ12" s="83"/>
      <c r="BK12" s="81"/>
      <c r="BL12" s="82"/>
      <c r="BM12" s="82"/>
      <c r="BN12" s="83"/>
      <c r="BO12" s="81"/>
      <c r="BP12" s="82"/>
      <c r="BQ12" s="82"/>
      <c r="BR12" s="83"/>
      <c r="BS12" s="81"/>
      <c r="BT12" s="82"/>
      <c r="BU12" s="82"/>
      <c r="BV12" s="83"/>
      <c r="BW12" s="81"/>
      <c r="BX12" s="82"/>
      <c r="BY12" s="82"/>
      <c r="BZ12" s="83"/>
      <c r="CA12" s="81"/>
      <c r="CB12" s="82"/>
      <c r="CC12" s="82"/>
      <c r="CD12" s="83"/>
      <c r="CE12" s="81"/>
      <c r="CF12" s="82"/>
      <c r="CG12" s="82"/>
      <c r="CH12" s="83"/>
      <c r="CI12" s="81"/>
      <c r="CJ12" s="82"/>
      <c r="CK12" s="82"/>
      <c r="CL12" s="83"/>
      <c r="CM12" s="81"/>
      <c r="CN12" s="82"/>
      <c r="CO12" s="82"/>
      <c r="CP12" s="83"/>
      <c r="CQ12" s="81"/>
      <c r="CR12" s="82"/>
      <c r="CS12" s="82"/>
      <c r="CT12" s="83"/>
      <c r="CU12" s="81"/>
      <c r="CV12" s="82"/>
      <c r="CW12" s="176">
        <f t="shared" si="0"/>
        <v>1</v>
      </c>
      <c r="CX12" s="87">
        <f t="shared" si="1"/>
        <v>3</v>
      </c>
      <c r="CY12" s="108" t="str">
        <f t="shared" si="2"/>
        <v>Konishi</v>
      </c>
      <c r="CZ12" s="161">
        <v>5</v>
      </c>
      <c r="DA12" s="166" t="s">
        <v>382</v>
      </c>
      <c r="DB12" s="157">
        <f>LARGE($CW$7:$CW73,$CZ12)</f>
        <v>6</v>
      </c>
      <c r="DC12" s="166" t="s">
        <v>217</v>
      </c>
      <c r="DD12" s="149">
        <f>LARGE($CX$7:$CX73,$CZ12)</f>
        <v>4</v>
      </c>
    </row>
    <row r="13" spans="1:110" ht="14.25">
      <c r="A13" s="132">
        <f>'2005出席'!C17</f>
        <v>13</v>
      </c>
      <c r="B13" s="133" t="str">
        <f>'2005出席'!D17</f>
        <v>Saito</v>
      </c>
      <c r="C13" s="88">
        <v>2</v>
      </c>
      <c r="D13" s="86"/>
      <c r="E13" s="86"/>
      <c r="F13" s="86"/>
      <c r="G13" s="86">
        <v>1</v>
      </c>
      <c r="H13" s="87"/>
      <c r="I13" s="88">
        <v>2</v>
      </c>
      <c r="J13" s="86"/>
      <c r="K13" s="86"/>
      <c r="L13" s="86"/>
      <c r="M13" s="86">
        <v>1</v>
      </c>
      <c r="N13" s="86"/>
      <c r="O13" s="86"/>
      <c r="P13" s="87"/>
      <c r="Q13" s="88"/>
      <c r="R13" s="86"/>
      <c r="S13" s="86"/>
      <c r="T13" s="87"/>
      <c r="U13" s="88"/>
      <c r="V13" s="86"/>
      <c r="W13" s="86"/>
      <c r="X13" s="87"/>
      <c r="Y13" s="88"/>
      <c r="Z13" s="86"/>
      <c r="AA13" s="86"/>
      <c r="AB13" s="87"/>
      <c r="AC13" s="88"/>
      <c r="AD13" s="86"/>
      <c r="AE13" s="86"/>
      <c r="AF13" s="86"/>
      <c r="AG13" s="86"/>
      <c r="AH13" s="87"/>
      <c r="AI13" s="88"/>
      <c r="AJ13" s="86">
        <v>1</v>
      </c>
      <c r="AK13" s="86"/>
      <c r="AL13" s="87">
        <v>1</v>
      </c>
      <c r="AM13" s="88"/>
      <c r="AN13" s="86">
        <v>1</v>
      </c>
      <c r="AO13" s="86"/>
      <c r="AP13" s="87"/>
      <c r="AQ13" s="88"/>
      <c r="AR13" s="86"/>
      <c r="AS13" s="86"/>
      <c r="AT13" s="87"/>
      <c r="AU13" s="88"/>
      <c r="AV13" s="86"/>
      <c r="AW13" s="86"/>
      <c r="AX13" s="87"/>
      <c r="AY13" s="88"/>
      <c r="AZ13" s="86"/>
      <c r="BA13" s="86"/>
      <c r="BB13" s="87"/>
      <c r="BC13" s="88">
        <v>1</v>
      </c>
      <c r="BD13" s="86">
        <v>1</v>
      </c>
      <c r="BE13" s="86"/>
      <c r="BF13" s="87"/>
      <c r="BG13" s="88"/>
      <c r="BH13" s="86"/>
      <c r="BI13" s="86"/>
      <c r="BJ13" s="87"/>
      <c r="BK13" s="88"/>
      <c r="BL13" s="86">
        <v>1</v>
      </c>
      <c r="BM13" s="86"/>
      <c r="BN13" s="87"/>
      <c r="BO13" s="88"/>
      <c r="BP13" s="86"/>
      <c r="BQ13" s="86"/>
      <c r="BR13" s="87"/>
      <c r="BS13" s="88"/>
      <c r="BT13" s="86"/>
      <c r="BU13" s="86"/>
      <c r="BV13" s="87"/>
      <c r="BW13" s="88"/>
      <c r="BX13" s="86"/>
      <c r="BY13" s="86"/>
      <c r="BZ13" s="87"/>
      <c r="CA13" s="88"/>
      <c r="CB13" s="86"/>
      <c r="CC13" s="86"/>
      <c r="CD13" s="87"/>
      <c r="CE13" s="88"/>
      <c r="CF13" s="86"/>
      <c r="CG13" s="86"/>
      <c r="CH13" s="87"/>
      <c r="CI13" s="88"/>
      <c r="CJ13" s="86"/>
      <c r="CK13" s="86"/>
      <c r="CL13" s="87"/>
      <c r="CM13" s="88"/>
      <c r="CN13" s="86"/>
      <c r="CO13" s="86"/>
      <c r="CP13" s="87"/>
      <c r="CQ13" s="88"/>
      <c r="CR13" s="86"/>
      <c r="CS13" s="86"/>
      <c r="CT13" s="87"/>
      <c r="CU13" s="88">
        <v>1</v>
      </c>
      <c r="CV13" s="86">
        <v>1</v>
      </c>
      <c r="CW13" s="176">
        <f>SUMIF($C$6:$CV$6,"G",$C13:$CV13)</f>
        <v>8</v>
      </c>
      <c r="CX13" s="87">
        <f>SUMIF($C$6:$CV$6,"A",$C13:$CV13)</f>
        <v>6</v>
      </c>
      <c r="CY13" s="108" t="str">
        <f>B13</f>
        <v>Saito</v>
      </c>
      <c r="CZ13" s="200"/>
      <c r="DA13" s="199"/>
      <c r="DB13" s="199"/>
      <c r="DC13" s="199"/>
      <c r="DD13" s="199"/>
      <c r="DE13" s="108"/>
      <c r="DF13" s="108"/>
    </row>
    <row r="14" spans="1:110" ht="14.25">
      <c r="A14" s="132">
        <f>'2005出席'!C28</f>
        <v>23</v>
      </c>
      <c r="B14" s="133" t="str">
        <f>'2005出席'!D28</f>
        <v>Oda</v>
      </c>
      <c r="C14" s="88"/>
      <c r="D14" s="86"/>
      <c r="E14" s="86"/>
      <c r="F14" s="86"/>
      <c r="G14" s="86"/>
      <c r="H14" s="87"/>
      <c r="I14" s="88"/>
      <c r="J14" s="86"/>
      <c r="K14" s="86"/>
      <c r="L14" s="86"/>
      <c r="M14" s="86"/>
      <c r="N14" s="86"/>
      <c r="O14" s="86"/>
      <c r="P14" s="87"/>
      <c r="Q14" s="88"/>
      <c r="R14" s="86">
        <v>1</v>
      </c>
      <c r="S14" s="86"/>
      <c r="T14" s="87"/>
      <c r="U14" s="88"/>
      <c r="V14" s="86"/>
      <c r="W14" s="86"/>
      <c r="X14" s="87"/>
      <c r="Y14" s="88"/>
      <c r="Z14" s="86"/>
      <c r="AA14" s="86"/>
      <c r="AB14" s="87">
        <v>1</v>
      </c>
      <c r="AC14" s="88">
        <v>1</v>
      </c>
      <c r="AD14" s="86"/>
      <c r="AE14" s="86"/>
      <c r="AF14" s="86"/>
      <c r="AG14" s="86"/>
      <c r="AH14" s="87"/>
      <c r="AI14" s="88"/>
      <c r="AJ14" s="86"/>
      <c r="AK14" s="86">
        <v>1</v>
      </c>
      <c r="AL14" s="87">
        <v>1</v>
      </c>
      <c r="AM14" s="88"/>
      <c r="AN14" s="86"/>
      <c r="AO14" s="86"/>
      <c r="AP14" s="87"/>
      <c r="AQ14" s="88"/>
      <c r="AR14" s="86">
        <v>1</v>
      </c>
      <c r="AS14" s="86"/>
      <c r="AT14" s="87"/>
      <c r="AU14" s="88"/>
      <c r="AV14" s="86"/>
      <c r="AW14" s="86"/>
      <c r="AX14" s="87"/>
      <c r="AY14" s="88"/>
      <c r="AZ14" s="86"/>
      <c r="BA14" s="86"/>
      <c r="BB14" s="87"/>
      <c r="BC14" s="88"/>
      <c r="BD14" s="86"/>
      <c r="BE14" s="86"/>
      <c r="BF14" s="87"/>
      <c r="BG14" s="88">
        <v>1</v>
      </c>
      <c r="BH14" s="86"/>
      <c r="BI14" s="86"/>
      <c r="BJ14" s="87"/>
      <c r="BK14" s="88"/>
      <c r="BL14" s="86"/>
      <c r="BM14" s="86"/>
      <c r="BN14" s="87"/>
      <c r="BO14" s="88"/>
      <c r="BP14" s="86"/>
      <c r="BQ14" s="86"/>
      <c r="BR14" s="87"/>
      <c r="BS14" s="88"/>
      <c r="BT14" s="86"/>
      <c r="BU14" s="86"/>
      <c r="BV14" s="87"/>
      <c r="BW14" s="88"/>
      <c r="BX14" s="86"/>
      <c r="BY14" s="86">
        <v>1</v>
      </c>
      <c r="BZ14" s="87"/>
      <c r="CA14" s="88"/>
      <c r="CB14" s="86"/>
      <c r="CC14" s="86"/>
      <c r="CD14" s="87"/>
      <c r="CE14" s="88">
        <v>3</v>
      </c>
      <c r="CF14" s="86"/>
      <c r="CG14" s="86"/>
      <c r="CH14" s="87"/>
      <c r="CI14" s="88"/>
      <c r="CJ14" s="86"/>
      <c r="CK14" s="86"/>
      <c r="CL14" s="87"/>
      <c r="CM14" s="88"/>
      <c r="CN14" s="86"/>
      <c r="CO14" s="86">
        <v>2</v>
      </c>
      <c r="CP14" s="87"/>
      <c r="CQ14" s="88"/>
      <c r="CR14" s="86"/>
      <c r="CS14" s="86"/>
      <c r="CT14" s="87"/>
      <c r="CU14" s="88"/>
      <c r="CV14" s="86"/>
      <c r="CW14" s="176">
        <f t="shared" si="0"/>
        <v>9</v>
      </c>
      <c r="CX14" s="87">
        <f t="shared" si="1"/>
        <v>4</v>
      </c>
      <c r="CY14" s="108" t="str">
        <f t="shared" si="2"/>
        <v>Oda</v>
      </c>
      <c r="CZ14" s="108"/>
      <c r="DA14" s="108"/>
      <c r="DB14" s="108"/>
      <c r="DC14" s="108"/>
      <c r="DD14" s="108"/>
      <c r="DE14" s="108"/>
      <c r="DF14" s="108"/>
    </row>
    <row r="15" spans="1:110" ht="14.25">
      <c r="A15" s="132">
        <f>'2005出席'!C29</f>
        <v>27</v>
      </c>
      <c r="B15" s="133" t="str">
        <f>'2005出席'!D29</f>
        <v>Tokuno</v>
      </c>
      <c r="C15" s="88"/>
      <c r="D15" s="86"/>
      <c r="E15" s="86"/>
      <c r="F15" s="86"/>
      <c r="G15" s="86"/>
      <c r="H15" s="87"/>
      <c r="I15" s="88"/>
      <c r="J15" s="86"/>
      <c r="K15" s="86"/>
      <c r="L15" s="86"/>
      <c r="M15" s="86"/>
      <c r="N15" s="86"/>
      <c r="O15" s="86"/>
      <c r="P15" s="87"/>
      <c r="Q15" s="88"/>
      <c r="R15" s="86"/>
      <c r="S15" s="86"/>
      <c r="T15" s="87"/>
      <c r="U15" s="88"/>
      <c r="V15" s="86"/>
      <c r="W15" s="86"/>
      <c r="X15" s="87"/>
      <c r="Y15" s="88"/>
      <c r="Z15" s="86"/>
      <c r="AA15" s="86">
        <v>1</v>
      </c>
      <c r="AB15" s="87"/>
      <c r="AC15" s="88"/>
      <c r="AD15" s="86"/>
      <c r="AE15" s="86"/>
      <c r="AF15" s="86"/>
      <c r="AG15" s="86"/>
      <c r="AH15" s="87"/>
      <c r="AI15" s="88">
        <v>1</v>
      </c>
      <c r="AJ15" s="86"/>
      <c r="AK15" s="86">
        <v>1</v>
      </c>
      <c r="AL15" s="87"/>
      <c r="AM15" s="88"/>
      <c r="AN15" s="86"/>
      <c r="AO15" s="86"/>
      <c r="AP15" s="87"/>
      <c r="AQ15" s="88"/>
      <c r="AR15" s="86"/>
      <c r="AS15" s="86"/>
      <c r="AT15" s="87"/>
      <c r="AU15" s="88"/>
      <c r="AV15" s="86"/>
      <c r="AW15" s="86"/>
      <c r="AX15" s="87"/>
      <c r="AY15" s="88"/>
      <c r="AZ15" s="86"/>
      <c r="BA15" s="86"/>
      <c r="BB15" s="87"/>
      <c r="BC15" s="88"/>
      <c r="BD15" s="86"/>
      <c r="BE15" s="86"/>
      <c r="BF15" s="87"/>
      <c r="BG15" s="88"/>
      <c r="BH15" s="86"/>
      <c r="BI15" s="86"/>
      <c r="BJ15" s="87"/>
      <c r="BK15" s="88">
        <v>1</v>
      </c>
      <c r="BL15" s="86"/>
      <c r="BM15" s="86"/>
      <c r="BN15" s="87"/>
      <c r="BO15" s="88">
        <v>1</v>
      </c>
      <c r="BP15" s="86"/>
      <c r="BQ15" s="86"/>
      <c r="BR15" s="87"/>
      <c r="BS15" s="88"/>
      <c r="BT15" s="86"/>
      <c r="BU15" s="86"/>
      <c r="BV15" s="87"/>
      <c r="BW15" s="88"/>
      <c r="BX15" s="86"/>
      <c r="BY15" s="86"/>
      <c r="BZ15" s="87"/>
      <c r="CA15" s="88"/>
      <c r="CB15" s="86"/>
      <c r="CC15" s="86"/>
      <c r="CD15" s="87"/>
      <c r="CE15" s="88"/>
      <c r="CF15" s="86">
        <v>1</v>
      </c>
      <c r="CG15" s="86"/>
      <c r="CH15" s="87"/>
      <c r="CI15" s="88"/>
      <c r="CJ15" s="86"/>
      <c r="CK15" s="86"/>
      <c r="CL15" s="87"/>
      <c r="CM15" s="88"/>
      <c r="CN15" s="86"/>
      <c r="CO15" s="86"/>
      <c r="CP15" s="87"/>
      <c r="CQ15" s="88">
        <v>1</v>
      </c>
      <c r="CR15" s="86"/>
      <c r="CS15" s="86"/>
      <c r="CT15" s="87"/>
      <c r="CU15" s="88"/>
      <c r="CV15" s="86"/>
      <c r="CW15" s="176">
        <f t="shared" si="0"/>
        <v>6</v>
      </c>
      <c r="CX15" s="87">
        <f t="shared" si="1"/>
        <v>1</v>
      </c>
      <c r="CY15" s="108" t="str">
        <f>B15</f>
        <v>Tokuno</v>
      </c>
      <c r="CZ15" s="101"/>
      <c r="DA15" s="108"/>
      <c r="DB15" s="108"/>
      <c r="DC15" s="108"/>
      <c r="DD15" s="108"/>
      <c r="DE15" s="108"/>
      <c r="DF15" s="108"/>
    </row>
    <row r="16" spans="1:110" ht="14.25">
      <c r="A16" s="132" t="str">
        <f>'2005出席'!C30</f>
        <v>00</v>
      </c>
      <c r="B16" s="133" t="str">
        <f>'2005出席'!D30</f>
        <v>Shimizu</v>
      </c>
      <c r="C16" s="88"/>
      <c r="D16" s="86"/>
      <c r="E16" s="86"/>
      <c r="F16" s="86"/>
      <c r="G16" s="86">
        <v>1</v>
      </c>
      <c r="H16" s="87"/>
      <c r="I16" s="88"/>
      <c r="J16" s="86"/>
      <c r="K16" s="86"/>
      <c r="L16" s="86"/>
      <c r="M16" s="86">
        <v>1</v>
      </c>
      <c r="N16" s="86"/>
      <c r="O16" s="86"/>
      <c r="P16" s="87"/>
      <c r="Q16" s="88"/>
      <c r="R16" s="86"/>
      <c r="S16" s="86"/>
      <c r="T16" s="87"/>
      <c r="U16" s="88"/>
      <c r="V16" s="86"/>
      <c r="W16" s="86"/>
      <c r="X16" s="87"/>
      <c r="Y16" s="88"/>
      <c r="Z16" s="86"/>
      <c r="AA16" s="86"/>
      <c r="AB16" s="87"/>
      <c r="AC16" s="88"/>
      <c r="AD16" s="86"/>
      <c r="AE16" s="86"/>
      <c r="AF16" s="86"/>
      <c r="AG16" s="86"/>
      <c r="AH16" s="87"/>
      <c r="AI16" s="88"/>
      <c r="AJ16" s="86"/>
      <c r="AK16" s="86"/>
      <c r="AL16" s="87"/>
      <c r="AM16" s="88"/>
      <c r="AN16" s="86"/>
      <c r="AO16" s="86"/>
      <c r="AP16" s="87"/>
      <c r="AQ16" s="88"/>
      <c r="AR16" s="86"/>
      <c r="AS16" s="86"/>
      <c r="AT16" s="87"/>
      <c r="AU16" s="88"/>
      <c r="AV16" s="86"/>
      <c r="AW16" s="86"/>
      <c r="AX16" s="87"/>
      <c r="AY16" s="88"/>
      <c r="AZ16" s="86"/>
      <c r="BA16" s="86"/>
      <c r="BB16" s="87"/>
      <c r="BC16" s="88"/>
      <c r="BD16" s="86"/>
      <c r="BE16" s="86"/>
      <c r="BF16" s="87">
        <v>1</v>
      </c>
      <c r="BG16" s="88"/>
      <c r="BH16" s="86"/>
      <c r="BI16" s="86">
        <v>1</v>
      </c>
      <c r="BJ16" s="87"/>
      <c r="BK16" s="88"/>
      <c r="BL16" s="86"/>
      <c r="BM16" s="86"/>
      <c r="BN16" s="87"/>
      <c r="BO16" s="88"/>
      <c r="BP16" s="86"/>
      <c r="BQ16" s="86"/>
      <c r="BR16" s="87"/>
      <c r="BS16" s="88"/>
      <c r="BT16" s="86">
        <v>1</v>
      </c>
      <c r="BU16" s="86"/>
      <c r="BV16" s="87"/>
      <c r="BW16" s="88"/>
      <c r="BX16" s="86"/>
      <c r="BY16" s="86"/>
      <c r="BZ16" s="87"/>
      <c r="CA16" s="88"/>
      <c r="CB16" s="86"/>
      <c r="CC16" s="86"/>
      <c r="CD16" s="87"/>
      <c r="CE16" s="88"/>
      <c r="CF16" s="86"/>
      <c r="CG16" s="86"/>
      <c r="CH16" s="87"/>
      <c r="CI16" s="88"/>
      <c r="CJ16" s="86"/>
      <c r="CK16" s="86"/>
      <c r="CL16" s="87"/>
      <c r="CM16" s="88"/>
      <c r="CN16" s="86"/>
      <c r="CO16" s="86"/>
      <c r="CP16" s="87"/>
      <c r="CQ16" s="88"/>
      <c r="CR16" s="86"/>
      <c r="CS16" s="86"/>
      <c r="CT16" s="87"/>
      <c r="CU16" s="88"/>
      <c r="CV16" s="86"/>
      <c r="CW16" s="176">
        <f t="shared" si="0"/>
        <v>3</v>
      </c>
      <c r="CX16" s="87">
        <f t="shared" si="1"/>
        <v>2</v>
      </c>
      <c r="CY16" s="108" t="str">
        <f>B16</f>
        <v>Shimizu</v>
      </c>
      <c r="CZ16" s="101"/>
      <c r="DA16" s="108"/>
      <c r="DB16" s="108"/>
      <c r="DC16" s="108"/>
      <c r="DD16" s="108"/>
      <c r="DE16" s="108"/>
      <c r="DF16" s="108"/>
    </row>
    <row r="17" spans="1:110" ht="14.25">
      <c r="A17" s="132">
        <f>'2005出席'!C43</f>
        <v>99</v>
      </c>
      <c r="B17" s="133" t="str">
        <f>'2005出席'!D43</f>
        <v>Yamagata</v>
      </c>
      <c r="C17" s="88"/>
      <c r="D17" s="86"/>
      <c r="E17" s="86"/>
      <c r="F17" s="86"/>
      <c r="G17" s="86"/>
      <c r="H17" s="87"/>
      <c r="I17" s="88"/>
      <c r="J17" s="86"/>
      <c r="K17" s="86"/>
      <c r="L17" s="86"/>
      <c r="M17" s="86"/>
      <c r="N17" s="86"/>
      <c r="O17" s="86"/>
      <c r="P17" s="87"/>
      <c r="Q17" s="88"/>
      <c r="R17" s="86"/>
      <c r="S17" s="86"/>
      <c r="T17" s="87"/>
      <c r="U17" s="88"/>
      <c r="V17" s="86"/>
      <c r="W17" s="86"/>
      <c r="X17" s="87"/>
      <c r="Y17" s="88"/>
      <c r="Z17" s="86"/>
      <c r="AA17" s="86"/>
      <c r="AB17" s="87"/>
      <c r="AC17" s="88"/>
      <c r="AD17" s="86"/>
      <c r="AE17" s="86"/>
      <c r="AF17" s="86"/>
      <c r="AG17" s="86"/>
      <c r="AH17" s="87"/>
      <c r="AI17" s="88"/>
      <c r="AJ17" s="86"/>
      <c r="AK17" s="86"/>
      <c r="AL17" s="87"/>
      <c r="AM17" s="88"/>
      <c r="AN17" s="86"/>
      <c r="AO17" s="86"/>
      <c r="AP17" s="87"/>
      <c r="AQ17" s="88"/>
      <c r="AR17" s="86"/>
      <c r="AS17" s="86"/>
      <c r="AT17" s="87"/>
      <c r="AU17" s="88"/>
      <c r="AV17" s="86"/>
      <c r="AW17" s="86"/>
      <c r="AX17" s="87"/>
      <c r="AY17" s="88"/>
      <c r="AZ17" s="86"/>
      <c r="BA17" s="86"/>
      <c r="BB17" s="87"/>
      <c r="BC17" s="88"/>
      <c r="BD17" s="86"/>
      <c r="BE17" s="86">
        <v>1</v>
      </c>
      <c r="BF17" s="87"/>
      <c r="BG17" s="88"/>
      <c r="BH17" s="86"/>
      <c r="BI17" s="86"/>
      <c r="BJ17" s="87"/>
      <c r="BK17" s="88"/>
      <c r="BL17" s="86"/>
      <c r="BM17" s="86"/>
      <c r="BN17" s="87"/>
      <c r="BO17" s="88"/>
      <c r="BP17" s="86">
        <v>1</v>
      </c>
      <c r="BQ17" s="86">
        <v>1</v>
      </c>
      <c r="BR17" s="87"/>
      <c r="BS17" s="88"/>
      <c r="BT17" s="86"/>
      <c r="BU17" s="86"/>
      <c r="BV17" s="87"/>
      <c r="BW17" s="88"/>
      <c r="BX17" s="86"/>
      <c r="BY17" s="86"/>
      <c r="BZ17" s="87"/>
      <c r="CA17" s="88"/>
      <c r="CB17" s="86"/>
      <c r="CC17" s="86">
        <v>2</v>
      </c>
      <c r="CD17" s="87"/>
      <c r="CE17" s="88"/>
      <c r="CF17" s="86"/>
      <c r="CG17" s="86"/>
      <c r="CH17" s="87"/>
      <c r="CI17" s="88"/>
      <c r="CJ17" s="86"/>
      <c r="CK17" s="86"/>
      <c r="CL17" s="87"/>
      <c r="CM17" s="88"/>
      <c r="CN17" s="86"/>
      <c r="CO17" s="86"/>
      <c r="CP17" s="87"/>
      <c r="CQ17" s="88"/>
      <c r="CR17" s="86"/>
      <c r="CS17" s="86">
        <v>1</v>
      </c>
      <c r="CT17" s="87"/>
      <c r="CU17" s="88"/>
      <c r="CV17" s="86"/>
      <c r="CW17" s="176">
        <f t="shared" si="0"/>
        <v>5</v>
      </c>
      <c r="CX17" s="87">
        <f t="shared" si="1"/>
        <v>1</v>
      </c>
      <c r="CY17" s="108" t="str">
        <f>B17</f>
        <v>Yamagata</v>
      </c>
      <c r="CZ17" s="101"/>
      <c r="DA17" s="108"/>
      <c r="DB17" s="108"/>
      <c r="DC17" s="108"/>
      <c r="DD17" s="108"/>
      <c r="DE17" s="108"/>
      <c r="DF17" s="108"/>
    </row>
    <row r="18" spans="1:110" ht="14.25">
      <c r="A18" s="132">
        <f>'2005出席'!C19</f>
        <v>9</v>
      </c>
      <c r="B18" s="133" t="str">
        <f>'2005出席'!D19</f>
        <v>Tochiori</v>
      </c>
      <c r="C18" s="88"/>
      <c r="D18" s="86"/>
      <c r="E18" s="86"/>
      <c r="F18" s="86"/>
      <c r="G18" s="86"/>
      <c r="H18" s="87"/>
      <c r="I18" s="88"/>
      <c r="J18" s="86"/>
      <c r="K18" s="86"/>
      <c r="L18" s="86"/>
      <c r="M18" s="86"/>
      <c r="N18" s="86"/>
      <c r="O18" s="86"/>
      <c r="P18" s="87"/>
      <c r="Q18" s="88"/>
      <c r="R18" s="86"/>
      <c r="S18" s="86"/>
      <c r="T18" s="87"/>
      <c r="U18" s="88"/>
      <c r="V18" s="86"/>
      <c r="W18" s="86"/>
      <c r="X18" s="87"/>
      <c r="Y18" s="88"/>
      <c r="Z18" s="86"/>
      <c r="AA18" s="86"/>
      <c r="AB18" s="87"/>
      <c r="AC18" s="88"/>
      <c r="AD18" s="86"/>
      <c r="AE18" s="86"/>
      <c r="AF18" s="86"/>
      <c r="AG18" s="86">
        <v>1</v>
      </c>
      <c r="AH18" s="87"/>
      <c r="AI18" s="88"/>
      <c r="AJ18" s="86"/>
      <c r="AK18" s="86"/>
      <c r="AL18" s="87"/>
      <c r="AM18" s="88"/>
      <c r="AN18" s="86"/>
      <c r="AO18" s="86"/>
      <c r="AP18" s="87"/>
      <c r="AQ18" s="88"/>
      <c r="AR18" s="86"/>
      <c r="AS18" s="86"/>
      <c r="AT18" s="87"/>
      <c r="AU18" s="88"/>
      <c r="AV18" s="86"/>
      <c r="AW18" s="86"/>
      <c r="AX18" s="87"/>
      <c r="AY18" s="88"/>
      <c r="AZ18" s="86"/>
      <c r="BA18" s="86"/>
      <c r="BB18" s="87"/>
      <c r="BC18" s="88"/>
      <c r="BD18" s="86"/>
      <c r="BE18" s="86"/>
      <c r="BF18" s="87"/>
      <c r="BG18" s="88"/>
      <c r="BH18" s="86"/>
      <c r="BI18" s="86"/>
      <c r="BJ18" s="87"/>
      <c r="BK18" s="88"/>
      <c r="BL18" s="86"/>
      <c r="BM18" s="86"/>
      <c r="BN18" s="87"/>
      <c r="BO18" s="88"/>
      <c r="BP18" s="86"/>
      <c r="BQ18" s="86"/>
      <c r="BR18" s="87">
        <v>1</v>
      </c>
      <c r="BS18" s="88"/>
      <c r="BT18" s="86"/>
      <c r="BU18" s="86"/>
      <c r="BV18" s="87"/>
      <c r="BW18" s="88"/>
      <c r="BX18" s="86"/>
      <c r="BY18" s="86"/>
      <c r="BZ18" s="87"/>
      <c r="CA18" s="88"/>
      <c r="CB18" s="86"/>
      <c r="CC18" s="86"/>
      <c r="CD18" s="87"/>
      <c r="CE18" s="88"/>
      <c r="CF18" s="86"/>
      <c r="CG18" s="86"/>
      <c r="CH18" s="87"/>
      <c r="CI18" s="88"/>
      <c r="CJ18" s="86"/>
      <c r="CK18" s="86"/>
      <c r="CL18" s="87"/>
      <c r="CM18" s="88"/>
      <c r="CN18" s="86"/>
      <c r="CO18" s="86"/>
      <c r="CP18" s="87"/>
      <c r="CQ18" s="88"/>
      <c r="CR18" s="86"/>
      <c r="CS18" s="86"/>
      <c r="CT18" s="87"/>
      <c r="CU18" s="88"/>
      <c r="CV18" s="86"/>
      <c r="CW18" s="176">
        <f t="shared" si="0"/>
        <v>1</v>
      </c>
      <c r="CX18" s="87">
        <f t="shared" si="1"/>
        <v>1</v>
      </c>
      <c r="CY18" s="108" t="str">
        <f>B18</f>
        <v>Tochiori</v>
      </c>
      <c r="CZ18" s="101"/>
      <c r="DA18" s="108"/>
      <c r="DB18" s="108"/>
      <c r="DC18" s="108"/>
      <c r="DD18" s="108"/>
      <c r="DE18" s="108"/>
      <c r="DF18" s="108"/>
    </row>
    <row r="19" spans="1:110" ht="14.25">
      <c r="A19" s="132">
        <f>'2005出席'!C3</f>
        <v>4</v>
      </c>
      <c r="B19" s="133" t="str">
        <f>'2005出席'!D3</f>
        <v>Yasuda</v>
      </c>
      <c r="C19" s="88"/>
      <c r="D19" s="86"/>
      <c r="E19" s="86">
        <v>1</v>
      </c>
      <c r="F19" s="86"/>
      <c r="G19" s="86"/>
      <c r="H19" s="87"/>
      <c r="I19" s="88"/>
      <c r="J19" s="86"/>
      <c r="K19" s="86"/>
      <c r="L19" s="86"/>
      <c r="M19" s="86"/>
      <c r="N19" s="86"/>
      <c r="O19" s="86"/>
      <c r="P19" s="87"/>
      <c r="Q19" s="88"/>
      <c r="R19" s="86"/>
      <c r="S19" s="86"/>
      <c r="T19" s="87"/>
      <c r="U19" s="88"/>
      <c r="V19" s="86"/>
      <c r="W19" s="86"/>
      <c r="X19" s="87"/>
      <c r="Y19" s="88"/>
      <c r="Z19" s="86"/>
      <c r="AA19" s="86"/>
      <c r="AB19" s="87"/>
      <c r="AC19" s="88"/>
      <c r="AD19" s="86"/>
      <c r="AE19" s="86"/>
      <c r="AF19" s="86"/>
      <c r="AG19" s="86"/>
      <c r="AH19" s="87">
        <v>1</v>
      </c>
      <c r="AI19" s="88"/>
      <c r="AJ19" s="86"/>
      <c r="AK19" s="86"/>
      <c r="AL19" s="87"/>
      <c r="AM19" s="88"/>
      <c r="AN19" s="86"/>
      <c r="AO19" s="86"/>
      <c r="AP19" s="87"/>
      <c r="AQ19" s="88"/>
      <c r="AR19" s="86"/>
      <c r="AS19" s="86"/>
      <c r="AT19" s="87"/>
      <c r="AU19" s="88"/>
      <c r="AV19" s="86"/>
      <c r="AW19" s="86"/>
      <c r="AX19" s="87"/>
      <c r="AY19" s="88"/>
      <c r="AZ19" s="86"/>
      <c r="BA19" s="86"/>
      <c r="BB19" s="87"/>
      <c r="BC19" s="88"/>
      <c r="BD19" s="86"/>
      <c r="BE19" s="86"/>
      <c r="BF19" s="87"/>
      <c r="BG19" s="88"/>
      <c r="BH19" s="86"/>
      <c r="BI19" s="86"/>
      <c r="BJ19" s="87"/>
      <c r="BK19" s="88"/>
      <c r="BL19" s="86"/>
      <c r="BM19" s="86"/>
      <c r="BN19" s="87"/>
      <c r="BO19" s="88"/>
      <c r="BP19" s="86"/>
      <c r="BQ19" s="86"/>
      <c r="BR19" s="87"/>
      <c r="BS19" s="88"/>
      <c r="BT19" s="86"/>
      <c r="BU19" s="86"/>
      <c r="BV19" s="87"/>
      <c r="BW19" s="88"/>
      <c r="BX19" s="86"/>
      <c r="BY19" s="86"/>
      <c r="BZ19" s="87"/>
      <c r="CA19" s="88"/>
      <c r="CB19" s="86"/>
      <c r="CC19" s="86"/>
      <c r="CD19" s="87"/>
      <c r="CE19" s="88"/>
      <c r="CF19" s="86"/>
      <c r="CG19" s="86"/>
      <c r="CH19" s="87"/>
      <c r="CI19" s="88"/>
      <c r="CJ19" s="86"/>
      <c r="CK19" s="86"/>
      <c r="CL19" s="87"/>
      <c r="CM19" s="88"/>
      <c r="CN19" s="86"/>
      <c r="CO19" s="86"/>
      <c r="CP19" s="87"/>
      <c r="CQ19" s="88"/>
      <c r="CR19" s="86"/>
      <c r="CS19" s="86"/>
      <c r="CT19" s="87"/>
      <c r="CU19" s="88"/>
      <c r="CV19" s="86"/>
      <c r="CW19" s="176">
        <f t="shared" si="0"/>
        <v>1</v>
      </c>
      <c r="CX19" s="87">
        <f t="shared" si="1"/>
        <v>1</v>
      </c>
      <c r="CY19" s="108" t="str">
        <f aca="true" t="shared" si="3" ref="CY19:CY49">B19</f>
        <v>Yasuda</v>
      </c>
      <c r="CZ19" s="101"/>
      <c r="DA19" s="108"/>
      <c r="DB19" s="108"/>
      <c r="DC19" s="108"/>
      <c r="DD19" s="108"/>
      <c r="DE19" s="108"/>
      <c r="DF19" s="108"/>
    </row>
    <row r="20" spans="1:110" ht="14.25">
      <c r="A20" s="132" t="s">
        <v>365</v>
      </c>
      <c r="B20" s="133" t="str">
        <f>'2005出席'!D9</f>
        <v>S.Ikeda</v>
      </c>
      <c r="C20" s="88"/>
      <c r="D20" s="86"/>
      <c r="E20" s="86"/>
      <c r="F20" s="86"/>
      <c r="G20" s="86"/>
      <c r="H20" s="87"/>
      <c r="I20" s="88"/>
      <c r="J20" s="86"/>
      <c r="K20" s="86"/>
      <c r="L20" s="86"/>
      <c r="M20" s="86"/>
      <c r="N20" s="86"/>
      <c r="O20" s="86"/>
      <c r="P20" s="87"/>
      <c r="Q20" s="88"/>
      <c r="R20" s="86"/>
      <c r="S20" s="86"/>
      <c r="T20" s="87"/>
      <c r="U20" s="88"/>
      <c r="V20" s="86"/>
      <c r="W20" s="86"/>
      <c r="X20" s="87"/>
      <c r="Y20" s="88"/>
      <c r="Z20" s="86"/>
      <c r="AA20" s="86"/>
      <c r="AB20" s="87"/>
      <c r="AC20" s="88"/>
      <c r="AD20" s="86"/>
      <c r="AE20" s="86"/>
      <c r="AF20" s="86"/>
      <c r="AG20" s="86"/>
      <c r="AH20" s="87"/>
      <c r="AI20" s="88"/>
      <c r="AJ20" s="86"/>
      <c r="AK20" s="86"/>
      <c r="AL20" s="87"/>
      <c r="AM20" s="88"/>
      <c r="AN20" s="86"/>
      <c r="AO20" s="86"/>
      <c r="AP20" s="87"/>
      <c r="AQ20" s="88"/>
      <c r="AR20" s="86"/>
      <c r="AS20" s="86"/>
      <c r="AT20" s="87"/>
      <c r="AU20" s="88"/>
      <c r="AV20" s="86"/>
      <c r="AW20" s="86"/>
      <c r="AX20" s="87"/>
      <c r="AY20" s="88"/>
      <c r="AZ20" s="86"/>
      <c r="BA20" s="86"/>
      <c r="BB20" s="87"/>
      <c r="BC20" s="88"/>
      <c r="BD20" s="86"/>
      <c r="BE20" s="86"/>
      <c r="BF20" s="87"/>
      <c r="BG20" s="88"/>
      <c r="BH20" s="86"/>
      <c r="BI20" s="86"/>
      <c r="BJ20" s="87"/>
      <c r="BK20" s="88"/>
      <c r="BL20" s="86"/>
      <c r="BM20" s="86"/>
      <c r="BN20" s="87"/>
      <c r="BO20" s="88"/>
      <c r="BP20" s="86"/>
      <c r="BQ20" s="86"/>
      <c r="BR20" s="87"/>
      <c r="BS20" s="88"/>
      <c r="BT20" s="86">
        <v>1</v>
      </c>
      <c r="BU20" s="86"/>
      <c r="BV20" s="87"/>
      <c r="BW20" s="88"/>
      <c r="BX20" s="86"/>
      <c r="BY20" s="86"/>
      <c r="BZ20" s="87"/>
      <c r="CA20" s="88">
        <v>1</v>
      </c>
      <c r="CB20" s="86"/>
      <c r="CC20" s="86"/>
      <c r="CD20" s="87"/>
      <c r="CE20" s="88"/>
      <c r="CF20" s="86"/>
      <c r="CG20" s="86"/>
      <c r="CH20" s="87"/>
      <c r="CI20" s="88"/>
      <c r="CJ20" s="86"/>
      <c r="CK20" s="86"/>
      <c r="CL20" s="87"/>
      <c r="CM20" s="88"/>
      <c r="CN20" s="86"/>
      <c r="CO20" s="86"/>
      <c r="CP20" s="87"/>
      <c r="CQ20" s="88"/>
      <c r="CR20" s="86"/>
      <c r="CS20" s="86"/>
      <c r="CT20" s="87"/>
      <c r="CU20" s="88"/>
      <c r="CV20" s="86"/>
      <c r="CW20" s="176">
        <f t="shared" si="0"/>
        <v>1</v>
      </c>
      <c r="CX20" s="87">
        <f t="shared" si="1"/>
        <v>1</v>
      </c>
      <c r="CY20" s="108" t="str">
        <f>B20</f>
        <v>S.Ikeda</v>
      </c>
      <c r="CZ20" s="101"/>
      <c r="DA20" s="108"/>
      <c r="DB20" s="108"/>
      <c r="DC20" s="108"/>
      <c r="DD20" s="108"/>
      <c r="DE20" s="108"/>
      <c r="DF20" s="108"/>
    </row>
    <row r="21" spans="1:110" ht="14.25">
      <c r="A21" s="132">
        <f>'2005出席'!C16</f>
        <v>22</v>
      </c>
      <c r="B21" s="133" t="str">
        <f>'2005出席'!D16</f>
        <v>Toramoto</v>
      </c>
      <c r="C21" s="88"/>
      <c r="D21" s="86"/>
      <c r="E21" s="86"/>
      <c r="F21" s="86"/>
      <c r="G21" s="86"/>
      <c r="H21" s="87"/>
      <c r="I21" s="88"/>
      <c r="J21" s="86"/>
      <c r="K21" s="86"/>
      <c r="L21" s="86"/>
      <c r="M21" s="86">
        <v>1</v>
      </c>
      <c r="N21" s="86"/>
      <c r="O21" s="86"/>
      <c r="P21" s="87"/>
      <c r="Q21" s="88"/>
      <c r="R21" s="86"/>
      <c r="S21" s="86"/>
      <c r="T21" s="87"/>
      <c r="U21" s="88"/>
      <c r="V21" s="86"/>
      <c r="W21" s="86"/>
      <c r="X21" s="87"/>
      <c r="Y21" s="88"/>
      <c r="Z21" s="86"/>
      <c r="AA21" s="86"/>
      <c r="AB21" s="87"/>
      <c r="AC21" s="88"/>
      <c r="AD21" s="86"/>
      <c r="AE21" s="86"/>
      <c r="AF21" s="86"/>
      <c r="AG21" s="86"/>
      <c r="AH21" s="87"/>
      <c r="AI21" s="88"/>
      <c r="AJ21" s="86"/>
      <c r="AK21" s="86"/>
      <c r="AL21" s="87"/>
      <c r="AM21" s="88"/>
      <c r="AN21" s="86"/>
      <c r="AO21" s="86"/>
      <c r="AP21" s="87"/>
      <c r="AQ21" s="88"/>
      <c r="AR21" s="86"/>
      <c r="AS21" s="86"/>
      <c r="AT21" s="87"/>
      <c r="AU21" s="88"/>
      <c r="AV21" s="86"/>
      <c r="AW21" s="86"/>
      <c r="AX21" s="87"/>
      <c r="AY21" s="88"/>
      <c r="AZ21" s="86"/>
      <c r="BA21" s="86"/>
      <c r="BB21" s="87"/>
      <c r="BC21" s="88"/>
      <c r="BD21" s="86"/>
      <c r="BE21" s="86"/>
      <c r="BF21" s="87"/>
      <c r="BG21" s="88"/>
      <c r="BH21" s="86"/>
      <c r="BI21" s="86"/>
      <c r="BJ21" s="87"/>
      <c r="BK21" s="88"/>
      <c r="BL21" s="86"/>
      <c r="BM21" s="86"/>
      <c r="BN21" s="87"/>
      <c r="BO21" s="88"/>
      <c r="BP21" s="86"/>
      <c r="BQ21" s="86"/>
      <c r="BR21" s="87"/>
      <c r="BS21" s="88"/>
      <c r="BT21" s="86"/>
      <c r="BU21" s="86"/>
      <c r="BV21" s="87"/>
      <c r="BW21" s="88"/>
      <c r="BX21" s="86"/>
      <c r="BY21" s="86"/>
      <c r="BZ21" s="87"/>
      <c r="CA21" s="88"/>
      <c r="CB21" s="86"/>
      <c r="CC21" s="86"/>
      <c r="CD21" s="87"/>
      <c r="CE21" s="88"/>
      <c r="CF21" s="86"/>
      <c r="CG21" s="86"/>
      <c r="CH21" s="87"/>
      <c r="CI21" s="88"/>
      <c r="CJ21" s="86"/>
      <c r="CK21" s="86"/>
      <c r="CL21" s="87"/>
      <c r="CM21" s="88"/>
      <c r="CN21" s="86"/>
      <c r="CO21" s="86"/>
      <c r="CP21" s="87"/>
      <c r="CQ21" s="88"/>
      <c r="CR21" s="86"/>
      <c r="CS21" s="86"/>
      <c r="CT21" s="87"/>
      <c r="CU21" s="88"/>
      <c r="CV21" s="86"/>
      <c r="CW21" s="176">
        <f t="shared" si="0"/>
        <v>1</v>
      </c>
      <c r="CX21" s="87">
        <f t="shared" si="1"/>
        <v>0</v>
      </c>
      <c r="CY21" s="108" t="str">
        <f>B21</f>
        <v>Toramoto</v>
      </c>
      <c r="CZ21" s="101"/>
      <c r="DA21" s="108"/>
      <c r="DB21" s="108"/>
      <c r="DC21" s="108"/>
      <c r="DD21" s="108"/>
      <c r="DE21" s="108"/>
      <c r="DF21" s="108"/>
    </row>
    <row r="22" spans="1:110" ht="14.25">
      <c r="A22" s="132">
        <f>'2005出席'!C31</f>
        <v>11</v>
      </c>
      <c r="B22" s="133" t="str">
        <f>'2005出席'!D31</f>
        <v>Suzuki</v>
      </c>
      <c r="C22" s="88"/>
      <c r="D22" s="86"/>
      <c r="E22" s="86">
        <v>1</v>
      </c>
      <c r="F22" s="86"/>
      <c r="G22" s="86"/>
      <c r="H22" s="87"/>
      <c r="I22" s="88"/>
      <c r="J22" s="86"/>
      <c r="K22" s="86"/>
      <c r="L22" s="86"/>
      <c r="M22" s="86"/>
      <c r="N22" s="86"/>
      <c r="O22" s="86"/>
      <c r="P22" s="87"/>
      <c r="Q22" s="88"/>
      <c r="R22" s="86"/>
      <c r="S22" s="86"/>
      <c r="T22" s="87"/>
      <c r="U22" s="88"/>
      <c r="V22" s="86"/>
      <c r="W22" s="86"/>
      <c r="X22" s="87"/>
      <c r="Y22" s="88"/>
      <c r="Z22" s="86"/>
      <c r="AA22" s="86"/>
      <c r="AB22" s="87"/>
      <c r="AC22" s="88"/>
      <c r="AD22" s="86"/>
      <c r="AE22" s="86"/>
      <c r="AF22" s="86"/>
      <c r="AG22" s="86"/>
      <c r="AH22" s="87"/>
      <c r="AI22" s="88"/>
      <c r="AJ22" s="86"/>
      <c r="AK22" s="86"/>
      <c r="AL22" s="87"/>
      <c r="AM22" s="88"/>
      <c r="AN22" s="86"/>
      <c r="AO22" s="86"/>
      <c r="AP22" s="87"/>
      <c r="AQ22" s="88"/>
      <c r="AR22" s="86"/>
      <c r="AS22" s="86"/>
      <c r="AT22" s="87"/>
      <c r="AU22" s="88"/>
      <c r="AV22" s="86"/>
      <c r="AW22" s="86"/>
      <c r="AX22" s="87"/>
      <c r="AY22" s="88"/>
      <c r="AZ22" s="86"/>
      <c r="BA22" s="86"/>
      <c r="BB22" s="87"/>
      <c r="BC22" s="88"/>
      <c r="BD22" s="86"/>
      <c r="BE22" s="86"/>
      <c r="BF22" s="87"/>
      <c r="BG22" s="88"/>
      <c r="BH22" s="86"/>
      <c r="BI22" s="86"/>
      <c r="BJ22" s="87"/>
      <c r="BK22" s="88"/>
      <c r="BL22" s="86"/>
      <c r="BM22" s="86"/>
      <c r="BN22" s="87"/>
      <c r="BO22" s="88"/>
      <c r="BP22" s="86"/>
      <c r="BQ22" s="86"/>
      <c r="BR22" s="87"/>
      <c r="BS22" s="88"/>
      <c r="BT22" s="86"/>
      <c r="BU22" s="86"/>
      <c r="BV22" s="87"/>
      <c r="BW22" s="88"/>
      <c r="BX22" s="86"/>
      <c r="BY22" s="86"/>
      <c r="BZ22" s="87"/>
      <c r="CA22" s="88"/>
      <c r="CB22" s="86"/>
      <c r="CC22" s="86"/>
      <c r="CD22" s="87"/>
      <c r="CE22" s="88"/>
      <c r="CF22" s="86">
        <v>1</v>
      </c>
      <c r="CG22" s="86">
        <v>1</v>
      </c>
      <c r="CH22" s="87"/>
      <c r="CI22" s="88"/>
      <c r="CJ22" s="86"/>
      <c r="CK22" s="86"/>
      <c r="CL22" s="87"/>
      <c r="CM22" s="88"/>
      <c r="CN22" s="86"/>
      <c r="CO22" s="86"/>
      <c r="CP22" s="87"/>
      <c r="CQ22" s="88"/>
      <c r="CR22" s="86"/>
      <c r="CS22" s="86"/>
      <c r="CT22" s="87"/>
      <c r="CU22" s="88"/>
      <c r="CV22" s="86"/>
      <c r="CW22" s="176">
        <f t="shared" si="0"/>
        <v>2</v>
      </c>
      <c r="CX22" s="87">
        <f t="shared" si="1"/>
        <v>1</v>
      </c>
      <c r="CY22" s="108" t="str">
        <f>B22</f>
        <v>Suzuki</v>
      </c>
      <c r="CZ22" s="101"/>
      <c r="DA22" s="108"/>
      <c r="DB22" s="108"/>
      <c r="DC22" s="108"/>
      <c r="DD22" s="108"/>
      <c r="DE22" s="108"/>
      <c r="DF22" s="108"/>
    </row>
    <row r="23" spans="1:110" ht="14.25">
      <c r="A23" s="132">
        <f>'2005出席'!C5</f>
        <v>6</v>
      </c>
      <c r="B23" s="133" t="str">
        <f>'2005出席'!D5</f>
        <v>Uesugi</v>
      </c>
      <c r="C23" s="88"/>
      <c r="D23" s="86"/>
      <c r="E23" s="86"/>
      <c r="F23" s="86"/>
      <c r="G23" s="86"/>
      <c r="H23" s="87"/>
      <c r="I23" s="88"/>
      <c r="J23" s="86"/>
      <c r="K23" s="86"/>
      <c r="L23" s="86"/>
      <c r="M23" s="86"/>
      <c r="N23" s="86"/>
      <c r="O23" s="86"/>
      <c r="P23" s="87"/>
      <c r="Q23" s="88"/>
      <c r="R23" s="86"/>
      <c r="S23" s="86"/>
      <c r="T23" s="87"/>
      <c r="U23" s="88"/>
      <c r="V23" s="86"/>
      <c r="W23" s="86"/>
      <c r="X23" s="87"/>
      <c r="Y23" s="88"/>
      <c r="Z23" s="86"/>
      <c r="AA23" s="86"/>
      <c r="AB23" s="87"/>
      <c r="AC23" s="88"/>
      <c r="AD23" s="86"/>
      <c r="AE23" s="86"/>
      <c r="AF23" s="86"/>
      <c r="AG23" s="86"/>
      <c r="AH23" s="87"/>
      <c r="AI23" s="88"/>
      <c r="AJ23" s="86"/>
      <c r="AK23" s="86"/>
      <c r="AL23" s="87"/>
      <c r="AM23" s="88"/>
      <c r="AN23" s="86"/>
      <c r="AO23" s="86"/>
      <c r="AP23" s="87"/>
      <c r="AQ23" s="88"/>
      <c r="AR23" s="86"/>
      <c r="AS23" s="86"/>
      <c r="AT23" s="87"/>
      <c r="AU23" s="88"/>
      <c r="AV23" s="86"/>
      <c r="AW23" s="86"/>
      <c r="AX23" s="87"/>
      <c r="AY23" s="88"/>
      <c r="AZ23" s="86"/>
      <c r="BA23" s="86"/>
      <c r="BB23" s="87"/>
      <c r="BC23" s="88"/>
      <c r="BD23" s="86"/>
      <c r="BE23" s="86"/>
      <c r="BF23" s="87"/>
      <c r="BG23" s="88"/>
      <c r="BH23" s="86"/>
      <c r="BI23" s="86"/>
      <c r="BJ23" s="87">
        <v>1</v>
      </c>
      <c r="BK23" s="88"/>
      <c r="BL23" s="86"/>
      <c r="BM23" s="86"/>
      <c r="BN23" s="87"/>
      <c r="BO23" s="88"/>
      <c r="BP23" s="86"/>
      <c r="BQ23" s="86"/>
      <c r="BR23" s="87"/>
      <c r="BS23" s="88"/>
      <c r="BT23" s="86"/>
      <c r="BU23" s="86"/>
      <c r="BV23" s="87"/>
      <c r="BW23" s="88"/>
      <c r="BX23" s="86"/>
      <c r="BY23" s="86"/>
      <c r="BZ23" s="87"/>
      <c r="CA23" s="88"/>
      <c r="CB23" s="86"/>
      <c r="CC23" s="86"/>
      <c r="CD23" s="87"/>
      <c r="CE23" s="88"/>
      <c r="CF23" s="86"/>
      <c r="CG23" s="86"/>
      <c r="CH23" s="87"/>
      <c r="CI23" s="88"/>
      <c r="CJ23" s="86"/>
      <c r="CK23" s="86"/>
      <c r="CL23" s="87"/>
      <c r="CM23" s="88"/>
      <c r="CN23" s="86"/>
      <c r="CO23" s="86"/>
      <c r="CP23" s="87"/>
      <c r="CQ23" s="88"/>
      <c r="CR23" s="86"/>
      <c r="CS23" s="86"/>
      <c r="CT23" s="87"/>
      <c r="CU23" s="88"/>
      <c r="CV23" s="86"/>
      <c r="CW23" s="176">
        <f t="shared" si="0"/>
        <v>0</v>
      </c>
      <c r="CX23" s="87">
        <f t="shared" si="1"/>
        <v>1</v>
      </c>
      <c r="CY23" s="108" t="str">
        <f t="shared" si="3"/>
        <v>Uesugi</v>
      </c>
      <c r="CZ23" s="101"/>
      <c r="DA23" s="108"/>
      <c r="DB23" s="108"/>
      <c r="DC23" s="108"/>
      <c r="DD23" s="108"/>
      <c r="DE23" s="108"/>
      <c r="DF23" s="108"/>
    </row>
    <row r="24" spans="1:110" ht="14.25">
      <c r="A24" s="132">
        <f>'2005出席'!C22</f>
        <v>14</v>
      </c>
      <c r="B24" s="133" t="str">
        <f>'2005出席'!D22</f>
        <v>Iwasaki</v>
      </c>
      <c r="C24" s="88"/>
      <c r="D24" s="86"/>
      <c r="E24" s="86"/>
      <c r="F24" s="86"/>
      <c r="G24" s="86"/>
      <c r="H24" s="87"/>
      <c r="I24" s="88"/>
      <c r="J24" s="86"/>
      <c r="K24" s="86"/>
      <c r="L24" s="86"/>
      <c r="M24" s="86"/>
      <c r="N24" s="86"/>
      <c r="O24" s="86"/>
      <c r="P24" s="87"/>
      <c r="Q24" s="88"/>
      <c r="R24" s="86"/>
      <c r="S24" s="86"/>
      <c r="T24" s="87"/>
      <c r="U24" s="88"/>
      <c r="V24" s="86"/>
      <c r="W24" s="86"/>
      <c r="X24" s="87"/>
      <c r="Y24" s="88"/>
      <c r="Z24" s="86"/>
      <c r="AA24" s="86"/>
      <c r="AB24" s="87"/>
      <c r="AC24" s="88"/>
      <c r="AD24" s="86"/>
      <c r="AE24" s="86"/>
      <c r="AF24" s="86"/>
      <c r="AG24" s="86"/>
      <c r="AH24" s="87"/>
      <c r="AI24" s="88"/>
      <c r="AJ24" s="86"/>
      <c r="AK24" s="86"/>
      <c r="AL24" s="87"/>
      <c r="AM24" s="88"/>
      <c r="AN24" s="86"/>
      <c r="AO24" s="86"/>
      <c r="AP24" s="87"/>
      <c r="AQ24" s="88"/>
      <c r="AR24" s="86"/>
      <c r="AS24" s="86"/>
      <c r="AT24" s="87"/>
      <c r="AU24" s="88"/>
      <c r="AV24" s="86"/>
      <c r="AW24" s="86"/>
      <c r="AX24" s="87">
        <v>1</v>
      </c>
      <c r="AY24" s="88"/>
      <c r="AZ24" s="86"/>
      <c r="BA24" s="86"/>
      <c r="BB24" s="87"/>
      <c r="BC24" s="88"/>
      <c r="BD24" s="86"/>
      <c r="BE24" s="86"/>
      <c r="BF24" s="87"/>
      <c r="BG24" s="88"/>
      <c r="BH24" s="86"/>
      <c r="BI24" s="86"/>
      <c r="BJ24" s="87"/>
      <c r="BK24" s="88"/>
      <c r="BL24" s="86"/>
      <c r="BM24" s="86"/>
      <c r="BN24" s="87"/>
      <c r="BO24" s="88"/>
      <c r="BP24" s="86"/>
      <c r="BQ24" s="86"/>
      <c r="BR24" s="87"/>
      <c r="BS24" s="88"/>
      <c r="BT24" s="86"/>
      <c r="BU24" s="86"/>
      <c r="BV24" s="87"/>
      <c r="BW24" s="88"/>
      <c r="BX24" s="86"/>
      <c r="BY24" s="86"/>
      <c r="BZ24" s="87"/>
      <c r="CA24" s="88"/>
      <c r="CB24" s="86"/>
      <c r="CC24" s="86"/>
      <c r="CD24" s="87"/>
      <c r="CE24" s="88"/>
      <c r="CF24" s="86"/>
      <c r="CG24" s="86"/>
      <c r="CH24" s="87"/>
      <c r="CI24" s="88"/>
      <c r="CJ24" s="86"/>
      <c r="CK24" s="86"/>
      <c r="CL24" s="87"/>
      <c r="CM24" s="88"/>
      <c r="CN24" s="86"/>
      <c r="CO24" s="86"/>
      <c r="CP24" s="87"/>
      <c r="CQ24" s="88"/>
      <c r="CR24" s="86"/>
      <c r="CS24" s="86"/>
      <c r="CT24" s="87"/>
      <c r="CU24" s="88"/>
      <c r="CV24" s="86"/>
      <c r="CW24" s="176">
        <f t="shared" si="0"/>
        <v>0</v>
      </c>
      <c r="CX24" s="87">
        <f t="shared" si="1"/>
        <v>1</v>
      </c>
      <c r="CY24" s="108" t="str">
        <f>B24</f>
        <v>Iwasaki</v>
      </c>
      <c r="CZ24" s="108"/>
      <c r="DA24" s="108"/>
      <c r="DB24" s="108"/>
      <c r="DC24" s="108"/>
      <c r="DD24" s="108"/>
      <c r="DE24" s="108"/>
      <c r="DF24" s="108"/>
    </row>
    <row r="25" spans="1:110" ht="14.25">
      <c r="A25" s="132"/>
      <c r="B25" s="133" t="s">
        <v>377</v>
      </c>
      <c r="C25" s="88"/>
      <c r="D25" s="86"/>
      <c r="E25" s="86"/>
      <c r="F25" s="86"/>
      <c r="G25" s="86"/>
      <c r="H25" s="87"/>
      <c r="I25" s="88"/>
      <c r="J25" s="86"/>
      <c r="K25" s="86"/>
      <c r="L25" s="86"/>
      <c r="M25" s="86"/>
      <c r="N25" s="86"/>
      <c r="O25" s="86"/>
      <c r="P25" s="87"/>
      <c r="Q25" s="88"/>
      <c r="R25" s="86"/>
      <c r="S25" s="86"/>
      <c r="T25" s="87"/>
      <c r="U25" s="88"/>
      <c r="V25" s="86"/>
      <c r="W25" s="86"/>
      <c r="X25" s="87"/>
      <c r="Y25" s="88"/>
      <c r="Z25" s="86"/>
      <c r="AA25" s="86"/>
      <c r="AB25" s="87"/>
      <c r="AC25" s="88"/>
      <c r="AD25" s="86"/>
      <c r="AE25" s="86"/>
      <c r="AF25" s="86"/>
      <c r="AG25" s="86"/>
      <c r="AH25" s="87"/>
      <c r="AI25" s="88"/>
      <c r="AJ25" s="86"/>
      <c r="AK25" s="86"/>
      <c r="AL25" s="87"/>
      <c r="AM25" s="88"/>
      <c r="AN25" s="86"/>
      <c r="AO25" s="86"/>
      <c r="AP25" s="87"/>
      <c r="AQ25" s="88"/>
      <c r="AR25" s="86"/>
      <c r="AS25" s="86"/>
      <c r="AT25" s="87"/>
      <c r="AU25" s="88"/>
      <c r="AV25" s="86"/>
      <c r="AW25" s="86"/>
      <c r="AX25" s="87"/>
      <c r="AY25" s="88"/>
      <c r="AZ25" s="86"/>
      <c r="BA25" s="86"/>
      <c r="BB25" s="87"/>
      <c r="BC25" s="88"/>
      <c r="BD25" s="86"/>
      <c r="BE25" s="86"/>
      <c r="BF25" s="87"/>
      <c r="BG25" s="88"/>
      <c r="BH25" s="86"/>
      <c r="BI25" s="86"/>
      <c r="BJ25" s="87"/>
      <c r="BK25" s="88"/>
      <c r="BL25" s="86"/>
      <c r="BM25" s="86"/>
      <c r="BN25" s="87"/>
      <c r="BO25" s="88"/>
      <c r="BP25" s="86"/>
      <c r="BQ25" s="86"/>
      <c r="BR25" s="87"/>
      <c r="BS25" s="88"/>
      <c r="BT25" s="86"/>
      <c r="BU25" s="86"/>
      <c r="BV25" s="87"/>
      <c r="BW25" s="88"/>
      <c r="BX25" s="86"/>
      <c r="BY25" s="86"/>
      <c r="BZ25" s="87">
        <v>1</v>
      </c>
      <c r="CA25" s="88"/>
      <c r="CB25" s="86"/>
      <c r="CC25" s="86"/>
      <c r="CD25" s="87"/>
      <c r="CE25" s="88"/>
      <c r="CF25" s="86"/>
      <c r="CG25" s="86"/>
      <c r="CH25" s="87"/>
      <c r="CI25" s="88"/>
      <c r="CJ25" s="86"/>
      <c r="CK25" s="86"/>
      <c r="CL25" s="87"/>
      <c r="CM25" s="88"/>
      <c r="CN25" s="86"/>
      <c r="CO25" s="86"/>
      <c r="CP25" s="87"/>
      <c r="CQ25" s="88"/>
      <c r="CR25" s="86"/>
      <c r="CS25" s="86"/>
      <c r="CT25" s="87"/>
      <c r="CU25" s="88"/>
      <c r="CV25" s="86"/>
      <c r="CW25" s="176">
        <f t="shared" si="0"/>
        <v>0</v>
      </c>
      <c r="CX25" s="87">
        <f t="shared" si="1"/>
        <v>1</v>
      </c>
      <c r="CY25" s="108" t="s">
        <v>377</v>
      </c>
      <c r="CZ25" s="108"/>
      <c r="DA25" s="108"/>
      <c r="DB25" s="108"/>
      <c r="DC25" s="108"/>
      <c r="DD25" s="108"/>
      <c r="DE25" s="108"/>
      <c r="DF25" s="108"/>
    </row>
    <row r="26" spans="1:108" ht="14.25">
      <c r="A26" s="132">
        <f>'2005出席'!C24</f>
        <v>18</v>
      </c>
      <c r="B26" s="133" t="str">
        <f>'2005出席'!D24</f>
        <v>Shiroshita</v>
      </c>
      <c r="C26" s="88"/>
      <c r="D26" s="86"/>
      <c r="E26" s="86"/>
      <c r="F26" s="86"/>
      <c r="G26" s="86"/>
      <c r="H26" s="87"/>
      <c r="I26" s="88"/>
      <c r="J26" s="86"/>
      <c r="K26" s="86"/>
      <c r="L26" s="86"/>
      <c r="M26" s="86"/>
      <c r="N26" s="86"/>
      <c r="O26" s="86"/>
      <c r="P26" s="87"/>
      <c r="Q26" s="88"/>
      <c r="R26" s="86"/>
      <c r="S26" s="86"/>
      <c r="T26" s="87"/>
      <c r="U26" s="88"/>
      <c r="V26" s="86"/>
      <c r="W26" s="86"/>
      <c r="X26" s="87"/>
      <c r="Y26" s="88"/>
      <c r="Z26" s="86"/>
      <c r="AA26" s="86"/>
      <c r="AB26" s="87"/>
      <c r="AC26" s="88"/>
      <c r="AD26" s="86"/>
      <c r="AE26" s="86"/>
      <c r="AF26" s="86"/>
      <c r="AG26" s="86"/>
      <c r="AH26" s="87"/>
      <c r="AI26" s="88"/>
      <c r="AJ26" s="86"/>
      <c r="AK26" s="86"/>
      <c r="AL26" s="87"/>
      <c r="AM26" s="88"/>
      <c r="AN26" s="86"/>
      <c r="AO26" s="86"/>
      <c r="AP26" s="87"/>
      <c r="AQ26" s="88"/>
      <c r="AR26" s="86"/>
      <c r="AS26" s="86"/>
      <c r="AT26" s="87"/>
      <c r="AU26" s="88"/>
      <c r="AV26" s="86"/>
      <c r="AW26" s="86"/>
      <c r="AX26" s="87"/>
      <c r="AY26" s="88"/>
      <c r="AZ26" s="86"/>
      <c r="BA26" s="86"/>
      <c r="BB26" s="87"/>
      <c r="BC26" s="88"/>
      <c r="BD26" s="86"/>
      <c r="BE26" s="86"/>
      <c r="BF26" s="87"/>
      <c r="BG26" s="88"/>
      <c r="BH26" s="86"/>
      <c r="BI26" s="86"/>
      <c r="BJ26" s="87"/>
      <c r="BK26" s="88"/>
      <c r="BL26" s="86"/>
      <c r="BM26" s="86"/>
      <c r="BN26" s="87"/>
      <c r="BO26" s="88"/>
      <c r="BP26" s="86"/>
      <c r="BQ26" s="86"/>
      <c r="BR26" s="87"/>
      <c r="BS26" s="88"/>
      <c r="BT26" s="86"/>
      <c r="BU26" s="86"/>
      <c r="BV26" s="87"/>
      <c r="BW26" s="88"/>
      <c r="BX26" s="86"/>
      <c r="BY26" s="86"/>
      <c r="BZ26" s="87"/>
      <c r="CA26" s="88"/>
      <c r="CB26" s="86"/>
      <c r="CC26" s="86"/>
      <c r="CD26" s="87"/>
      <c r="CE26" s="88"/>
      <c r="CF26" s="86"/>
      <c r="CG26" s="86"/>
      <c r="CH26" s="87"/>
      <c r="CI26" s="88"/>
      <c r="CJ26" s="86"/>
      <c r="CK26" s="86"/>
      <c r="CL26" s="87"/>
      <c r="CM26" s="88"/>
      <c r="CN26" s="86"/>
      <c r="CO26" s="86"/>
      <c r="CP26" s="87">
        <v>1</v>
      </c>
      <c r="CQ26" s="88"/>
      <c r="CR26" s="86"/>
      <c r="CS26" s="86"/>
      <c r="CT26" s="87"/>
      <c r="CU26" s="88"/>
      <c r="CV26" s="86"/>
      <c r="CW26" s="176">
        <f t="shared" si="0"/>
        <v>0</v>
      </c>
      <c r="CX26" s="87">
        <f t="shared" si="1"/>
        <v>1</v>
      </c>
      <c r="CY26" s="108" t="str">
        <f>B26</f>
        <v>Shiroshita</v>
      </c>
      <c r="CZ26" s="92"/>
      <c r="DA26" s="92"/>
      <c r="DB26" s="92"/>
      <c r="DC26" s="92"/>
      <c r="DD26" s="92"/>
    </row>
    <row r="27" spans="1:110" ht="14.25">
      <c r="A27" s="132" t="str">
        <f>'2005出席'!C51</f>
        <v>7( )</v>
      </c>
      <c r="B27" s="133" t="str">
        <f>'2005出席'!D51</f>
        <v>Todd</v>
      </c>
      <c r="C27" s="88"/>
      <c r="D27" s="86"/>
      <c r="E27" s="86"/>
      <c r="F27" s="86"/>
      <c r="G27" s="86"/>
      <c r="H27" s="87"/>
      <c r="I27" s="88"/>
      <c r="J27" s="86"/>
      <c r="K27" s="86"/>
      <c r="L27" s="86"/>
      <c r="M27" s="86"/>
      <c r="N27" s="86"/>
      <c r="O27" s="86"/>
      <c r="P27" s="87"/>
      <c r="Q27" s="88"/>
      <c r="R27" s="86"/>
      <c r="S27" s="86"/>
      <c r="T27" s="87"/>
      <c r="U27" s="88"/>
      <c r="V27" s="86"/>
      <c r="W27" s="86"/>
      <c r="X27" s="87"/>
      <c r="Y27" s="88"/>
      <c r="Z27" s="86"/>
      <c r="AA27" s="86"/>
      <c r="AB27" s="87"/>
      <c r="AC27" s="88"/>
      <c r="AD27" s="86"/>
      <c r="AE27" s="86"/>
      <c r="AF27" s="86"/>
      <c r="AG27" s="86"/>
      <c r="AH27" s="87"/>
      <c r="AI27" s="88"/>
      <c r="AJ27" s="86"/>
      <c r="AK27" s="86"/>
      <c r="AL27" s="87"/>
      <c r="AM27" s="88"/>
      <c r="AN27" s="86"/>
      <c r="AO27" s="86"/>
      <c r="AP27" s="87"/>
      <c r="AQ27" s="88"/>
      <c r="AR27" s="86"/>
      <c r="AS27" s="86"/>
      <c r="AT27" s="87"/>
      <c r="AU27" s="88"/>
      <c r="AV27" s="86"/>
      <c r="AW27" s="86"/>
      <c r="AX27" s="87"/>
      <c r="AY27" s="88"/>
      <c r="AZ27" s="86"/>
      <c r="BA27" s="86"/>
      <c r="BB27" s="87"/>
      <c r="BC27" s="88"/>
      <c r="BD27" s="86"/>
      <c r="BE27" s="86"/>
      <c r="BF27" s="87"/>
      <c r="BG27" s="88"/>
      <c r="BH27" s="86"/>
      <c r="BI27" s="86"/>
      <c r="BJ27" s="87"/>
      <c r="BK27" s="88"/>
      <c r="BL27" s="86"/>
      <c r="BM27" s="86"/>
      <c r="BN27" s="87"/>
      <c r="BO27" s="88"/>
      <c r="BP27" s="86"/>
      <c r="BQ27" s="86"/>
      <c r="BR27" s="87"/>
      <c r="BS27" s="88"/>
      <c r="BT27" s="86"/>
      <c r="BU27" s="86"/>
      <c r="BV27" s="87"/>
      <c r="BW27" s="88"/>
      <c r="BX27" s="86"/>
      <c r="BY27" s="86"/>
      <c r="BZ27" s="87"/>
      <c r="CA27" s="88"/>
      <c r="CB27" s="86"/>
      <c r="CC27" s="86"/>
      <c r="CD27" s="87"/>
      <c r="CE27" s="88"/>
      <c r="CF27" s="86"/>
      <c r="CG27" s="86"/>
      <c r="CH27" s="87"/>
      <c r="CI27" s="88"/>
      <c r="CJ27" s="86"/>
      <c r="CK27" s="86"/>
      <c r="CL27" s="87"/>
      <c r="CM27" s="88"/>
      <c r="CN27" s="86"/>
      <c r="CO27" s="86"/>
      <c r="CP27" s="87"/>
      <c r="CQ27" s="88"/>
      <c r="CR27" s="86"/>
      <c r="CS27" s="86"/>
      <c r="CT27" s="87"/>
      <c r="CU27" s="88"/>
      <c r="CV27" s="86"/>
      <c r="CW27" s="176">
        <f t="shared" si="0"/>
        <v>0</v>
      </c>
      <c r="CX27" s="87">
        <f t="shared" si="1"/>
        <v>0</v>
      </c>
      <c r="CY27" s="108" t="str">
        <f t="shared" si="3"/>
        <v>Todd</v>
      </c>
      <c r="CZ27" s="108"/>
      <c r="DA27" s="108"/>
      <c r="DB27" s="108"/>
      <c r="DC27" s="108"/>
      <c r="DD27" s="108"/>
      <c r="DE27" s="108"/>
      <c r="DF27" s="108"/>
    </row>
    <row r="28" spans="1:110" ht="14.25">
      <c r="A28" s="132" t="str">
        <f>'2005出席'!C50</f>
        <v>5(25)</v>
      </c>
      <c r="B28" s="133" t="str">
        <f>'2005出席'!D50</f>
        <v>Shibata</v>
      </c>
      <c r="C28" s="88"/>
      <c r="D28" s="86"/>
      <c r="E28" s="86"/>
      <c r="F28" s="86"/>
      <c r="G28" s="86"/>
      <c r="H28" s="87"/>
      <c r="I28" s="88"/>
      <c r="J28" s="86"/>
      <c r="K28" s="86"/>
      <c r="L28" s="86"/>
      <c r="M28" s="86"/>
      <c r="N28" s="86"/>
      <c r="O28" s="86"/>
      <c r="P28" s="87"/>
      <c r="Q28" s="88"/>
      <c r="R28" s="86"/>
      <c r="S28" s="86"/>
      <c r="T28" s="87"/>
      <c r="U28" s="88"/>
      <c r="V28" s="86"/>
      <c r="W28" s="86"/>
      <c r="X28" s="87"/>
      <c r="Y28" s="88"/>
      <c r="Z28" s="86"/>
      <c r="AA28" s="86"/>
      <c r="AB28" s="87"/>
      <c r="AC28" s="88"/>
      <c r="AD28" s="86"/>
      <c r="AE28" s="86"/>
      <c r="AF28" s="86"/>
      <c r="AG28" s="86"/>
      <c r="AH28" s="87"/>
      <c r="AI28" s="88"/>
      <c r="AJ28" s="86"/>
      <c r="AK28" s="86"/>
      <c r="AL28" s="87"/>
      <c r="AM28" s="88"/>
      <c r="AN28" s="86"/>
      <c r="AO28" s="86"/>
      <c r="AP28" s="87"/>
      <c r="AQ28" s="88"/>
      <c r="AR28" s="86"/>
      <c r="AS28" s="86"/>
      <c r="AT28" s="87"/>
      <c r="AU28" s="88"/>
      <c r="AV28" s="86"/>
      <c r="AW28" s="86"/>
      <c r="AX28" s="87"/>
      <c r="AY28" s="88"/>
      <c r="AZ28" s="86"/>
      <c r="BA28" s="86"/>
      <c r="BB28" s="87"/>
      <c r="BC28" s="88"/>
      <c r="BD28" s="86"/>
      <c r="BE28" s="86"/>
      <c r="BF28" s="87"/>
      <c r="BG28" s="88"/>
      <c r="BH28" s="86"/>
      <c r="BI28" s="86"/>
      <c r="BJ28" s="87"/>
      <c r="BK28" s="88"/>
      <c r="BL28" s="86"/>
      <c r="BM28" s="86"/>
      <c r="BN28" s="87"/>
      <c r="BO28" s="88"/>
      <c r="BP28" s="86"/>
      <c r="BQ28" s="86"/>
      <c r="BR28" s="87"/>
      <c r="BS28" s="88"/>
      <c r="BT28" s="86"/>
      <c r="BU28" s="86"/>
      <c r="BV28" s="87"/>
      <c r="BW28" s="88"/>
      <c r="BX28" s="86"/>
      <c r="BY28" s="86"/>
      <c r="BZ28" s="87"/>
      <c r="CA28" s="88"/>
      <c r="CB28" s="86"/>
      <c r="CC28" s="86"/>
      <c r="CD28" s="87"/>
      <c r="CE28" s="88"/>
      <c r="CF28" s="86"/>
      <c r="CG28" s="86"/>
      <c r="CH28" s="87"/>
      <c r="CI28" s="88"/>
      <c r="CJ28" s="86"/>
      <c r="CK28" s="86"/>
      <c r="CL28" s="87"/>
      <c r="CM28" s="88"/>
      <c r="CN28" s="86"/>
      <c r="CO28" s="86"/>
      <c r="CP28" s="87"/>
      <c r="CQ28" s="88"/>
      <c r="CR28" s="86"/>
      <c r="CS28" s="86"/>
      <c r="CT28" s="87"/>
      <c r="CU28" s="88"/>
      <c r="CV28" s="86"/>
      <c r="CW28" s="176">
        <f t="shared" si="0"/>
        <v>0</v>
      </c>
      <c r="CX28" s="87">
        <f t="shared" si="1"/>
        <v>0</v>
      </c>
      <c r="CY28" s="108" t="str">
        <f>B28</f>
        <v>Shibata</v>
      </c>
      <c r="CZ28" s="108"/>
      <c r="DA28" s="108"/>
      <c r="DB28" s="108"/>
      <c r="DC28" s="108"/>
      <c r="DD28" s="108"/>
      <c r="DE28" s="108"/>
      <c r="DF28" s="108"/>
    </row>
    <row r="29" spans="1:103" ht="14.25">
      <c r="A29" s="132">
        <f>'2005出席'!C14</f>
        <v>8</v>
      </c>
      <c r="B29" s="133" t="str">
        <f>'2005出席'!D14</f>
        <v>T.Nakagawa</v>
      </c>
      <c r="C29" s="88"/>
      <c r="D29" s="86"/>
      <c r="E29" s="86"/>
      <c r="F29" s="86"/>
      <c r="G29" s="86"/>
      <c r="H29" s="87"/>
      <c r="I29" s="88"/>
      <c r="J29" s="86"/>
      <c r="K29" s="86"/>
      <c r="L29" s="86"/>
      <c r="M29" s="86"/>
      <c r="N29" s="86"/>
      <c r="O29" s="86"/>
      <c r="P29" s="87"/>
      <c r="Q29" s="88"/>
      <c r="R29" s="86"/>
      <c r="S29" s="86"/>
      <c r="T29" s="87"/>
      <c r="U29" s="88"/>
      <c r="V29" s="86"/>
      <c r="W29" s="86"/>
      <c r="X29" s="87"/>
      <c r="Y29" s="88"/>
      <c r="Z29" s="86"/>
      <c r="AA29" s="86"/>
      <c r="AB29" s="87"/>
      <c r="AC29" s="88"/>
      <c r="AD29" s="86"/>
      <c r="AE29" s="86"/>
      <c r="AF29" s="86"/>
      <c r="AG29" s="86"/>
      <c r="AH29" s="87"/>
      <c r="AI29" s="88"/>
      <c r="AJ29" s="86"/>
      <c r="AK29" s="86"/>
      <c r="AL29" s="87"/>
      <c r="AM29" s="88"/>
      <c r="AN29" s="86"/>
      <c r="AO29" s="86"/>
      <c r="AP29" s="87"/>
      <c r="AQ29" s="88"/>
      <c r="AR29" s="86"/>
      <c r="AS29" s="86"/>
      <c r="AT29" s="87"/>
      <c r="AU29" s="88"/>
      <c r="AV29" s="86"/>
      <c r="AW29" s="86"/>
      <c r="AX29" s="87"/>
      <c r="AY29" s="88"/>
      <c r="AZ29" s="86"/>
      <c r="BA29" s="86"/>
      <c r="BB29" s="87"/>
      <c r="BC29" s="88"/>
      <c r="BD29" s="86"/>
      <c r="BE29" s="86"/>
      <c r="BF29" s="87"/>
      <c r="BG29" s="88"/>
      <c r="BH29" s="86"/>
      <c r="BI29" s="86"/>
      <c r="BJ29" s="87"/>
      <c r="BK29" s="88"/>
      <c r="BL29" s="86"/>
      <c r="BM29" s="86"/>
      <c r="BN29" s="87"/>
      <c r="BO29" s="88"/>
      <c r="BP29" s="86"/>
      <c r="BQ29" s="86"/>
      <c r="BR29" s="87"/>
      <c r="BS29" s="88"/>
      <c r="BT29" s="86"/>
      <c r="BU29" s="86"/>
      <c r="BV29" s="87"/>
      <c r="BW29" s="88"/>
      <c r="BX29" s="86"/>
      <c r="BY29" s="86"/>
      <c r="BZ29" s="87"/>
      <c r="CA29" s="88"/>
      <c r="CB29" s="86"/>
      <c r="CC29" s="86"/>
      <c r="CD29" s="87"/>
      <c r="CE29" s="88"/>
      <c r="CF29" s="86"/>
      <c r="CG29" s="86"/>
      <c r="CH29" s="87"/>
      <c r="CI29" s="88"/>
      <c r="CJ29" s="86"/>
      <c r="CK29" s="86"/>
      <c r="CL29" s="87"/>
      <c r="CM29" s="88"/>
      <c r="CN29" s="86"/>
      <c r="CO29" s="86"/>
      <c r="CP29" s="87"/>
      <c r="CQ29" s="88"/>
      <c r="CR29" s="86"/>
      <c r="CS29" s="86"/>
      <c r="CT29" s="87"/>
      <c r="CU29" s="88"/>
      <c r="CV29" s="86"/>
      <c r="CW29" s="176">
        <f t="shared" si="0"/>
        <v>0</v>
      </c>
      <c r="CX29" s="87">
        <f t="shared" si="1"/>
        <v>0</v>
      </c>
      <c r="CY29" s="108" t="str">
        <f t="shared" si="3"/>
        <v>T.Nakagawa</v>
      </c>
    </row>
    <row r="30" spans="1:103" ht="14.25">
      <c r="A30" s="132" t="str">
        <f>'2005出席'!C52</f>
        <v>11(20)</v>
      </c>
      <c r="B30" s="133" t="str">
        <f>'2005出席'!D52</f>
        <v>Inagaki</v>
      </c>
      <c r="C30" s="88"/>
      <c r="D30" s="86"/>
      <c r="E30" s="86"/>
      <c r="F30" s="86"/>
      <c r="G30" s="86"/>
      <c r="H30" s="87"/>
      <c r="I30" s="88"/>
      <c r="J30" s="86"/>
      <c r="K30" s="86"/>
      <c r="L30" s="86"/>
      <c r="M30" s="86"/>
      <c r="N30" s="86"/>
      <c r="O30" s="86"/>
      <c r="P30" s="87"/>
      <c r="Q30" s="88"/>
      <c r="R30" s="86"/>
      <c r="S30" s="86"/>
      <c r="T30" s="87"/>
      <c r="U30" s="88"/>
      <c r="V30" s="86"/>
      <c r="W30" s="86"/>
      <c r="X30" s="87"/>
      <c r="Y30" s="88"/>
      <c r="Z30" s="86"/>
      <c r="AA30" s="86"/>
      <c r="AB30" s="87"/>
      <c r="AC30" s="88"/>
      <c r="AD30" s="86"/>
      <c r="AE30" s="86"/>
      <c r="AF30" s="86"/>
      <c r="AG30" s="86"/>
      <c r="AH30" s="87"/>
      <c r="AI30" s="88"/>
      <c r="AJ30" s="86"/>
      <c r="AK30" s="86"/>
      <c r="AL30" s="87"/>
      <c r="AM30" s="88"/>
      <c r="AN30" s="86"/>
      <c r="AO30" s="86"/>
      <c r="AP30" s="87"/>
      <c r="AQ30" s="88"/>
      <c r="AR30" s="86"/>
      <c r="AS30" s="86"/>
      <c r="AT30" s="87"/>
      <c r="AU30" s="88"/>
      <c r="AV30" s="86"/>
      <c r="AW30" s="86"/>
      <c r="AX30" s="87"/>
      <c r="AY30" s="88"/>
      <c r="AZ30" s="86"/>
      <c r="BA30" s="86"/>
      <c r="BB30" s="87"/>
      <c r="BC30" s="88"/>
      <c r="BD30" s="86"/>
      <c r="BE30" s="86"/>
      <c r="BF30" s="87"/>
      <c r="BG30" s="88"/>
      <c r="BH30" s="86"/>
      <c r="BI30" s="86"/>
      <c r="BJ30" s="87"/>
      <c r="BK30" s="88"/>
      <c r="BL30" s="86"/>
      <c r="BM30" s="86"/>
      <c r="BN30" s="87"/>
      <c r="BO30" s="88"/>
      <c r="BP30" s="86"/>
      <c r="BQ30" s="86"/>
      <c r="BR30" s="87"/>
      <c r="BS30" s="88"/>
      <c r="BT30" s="86"/>
      <c r="BU30" s="86"/>
      <c r="BV30" s="87"/>
      <c r="BW30" s="88"/>
      <c r="BX30" s="86"/>
      <c r="BY30" s="86"/>
      <c r="BZ30" s="87"/>
      <c r="CA30" s="88"/>
      <c r="CB30" s="86"/>
      <c r="CC30" s="86"/>
      <c r="CD30" s="87"/>
      <c r="CE30" s="88"/>
      <c r="CF30" s="86"/>
      <c r="CG30" s="86"/>
      <c r="CH30" s="87"/>
      <c r="CI30" s="88"/>
      <c r="CJ30" s="86"/>
      <c r="CK30" s="86"/>
      <c r="CL30" s="87"/>
      <c r="CM30" s="88"/>
      <c r="CN30" s="86"/>
      <c r="CO30" s="86"/>
      <c r="CP30" s="87"/>
      <c r="CQ30" s="88"/>
      <c r="CR30" s="86"/>
      <c r="CS30" s="86"/>
      <c r="CT30" s="87"/>
      <c r="CU30" s="88"/>
      <c r="CV30" s="86"/>
      <c r="CW30" s="176">
        <f t="shared" si="0"/>
        <v>0</v>
      </c>
      <c r="CX30" s="87">
        <f t="shared" si="1"/>
        <v>0</v>
      </c>
      <c r="CY30" s="108" t="str">
        <f t="shared" si="3"/>
        <v>Inagaki</v>
      </c>
    </row>
    <row r="31" spans="1:103" ht="14.25">
      <c r="A31" s="132">
        <f>'2005出席'!C20</f>
        <v>12</v>
      </c>
      <c r="B31" s="133" t="str">
        <f>'2005出席'!D20</f>
        <v>Matsutaira</v>
      </c>
      <c r="C31" s="88"/>
      <c r="D31" s="86"/>
      <c r="E31" s="86"/>
      <c r="F31" s="86"/>
      <c r="G31" s="86"/>
      <c r="H31" s="87"/>
      <c r="I31" s="88"/>
      <c r="J31" s="86"/>
      <c r="K31" s="86"/>
      <c r="L31" s="86"/>
      <c r="M31" s="86"/>
      <c r="N31" s="86"/>
      <c r="O31" s="86"/>
      <c r="P31" s="87"/>
      <c r="Q31" s="88"/>
      <c r="R31" s="86"/>
      <c r="S31" s="86"/>
      <c r="T31" s="87"/>
      <c r="U31" s="88"/>
      <c r="V31" s="86"/>
      <c r="W31" s="86"/>
      <c r="X31" s="87"/>
      <c r="Y31" s="88"/>
      <c r="Z31" s="86"/>
      <c r="AA31" s="86"/>
      <c r="AB31" s="87"/>
      <c r="AC31" s="88"/>
      <c r="AD31" s="86"/>
      <c r="AE31" s="86"/>
      <c r="AF31" s="86"/>
      <c r="AG31" s="86"/>
      <c r="AH31" s="87"/>
      <c r="AI31" s="88"/>
      <c r="AJ31" s="86"/>
      <c r="AK31" s="86"/>
      <c r="AL31" s="87"/>
      <c r="AM31" s="88"/>
      <c r="AN31" s="86"/>
      <c r="AO31" s="86"/>
      <c r="AP31" s="87"/>
      <c r="AQ31" s="88"/>
      <c r="AR31" s="86"/>
      <c r="AS31" s="86"/>
      <c r="AT31" s="87"/>
      <c r="AU31" s="88"/>
      <c r="AV31" s="86"/>
      <c r="AW31" s="86"/>
      <c r="AX31" s="87"/>
      <c r="AY31" s="88"/>
      <c r="AZ31" s="86"/>
      <c r="BA31" s="86"/>
      <c r="BB31" s="87"/>
      <c r="BC31" s="88"/>
      <c r="BD31" s="86"/>
      <c r="BE31" s="86"/>
      <c r="BF31" s="87"/>
      <c r="BG31" s="88"/>
      <c r="BH31" s="86"/>
      <c r="BI31" s="86"/>
      <c r="BJ31" s="87"/>
      <c r="BK31" s="88"/>
      <c r="BL31" s="86"/>
      <c r="BM31" s="86"/>
      <c r="BN31" s="87"/>
      <c r="BO31" s="88"/>
      <c r="BP31" s="86"/>
      <c r="BQ31" s="86"/>
      <c r="BR31" s="87"/>
      <c r="BS31" s="88"/>
      <c r="BT31" s="86"/>
      <c r="BU31" s="86"/>
      <c r="BV31" s="87"/>
      <c r="BW31" s="88"/>
      <c r="BX31" s="86"/>
      <c r="BY31" s="86"/>
      <c r="BZ31" s="87"/>
      <c r="CA31" s="88"/>
      <c r="CB31" s="86"/>
      <c r="CC31" s="86"/>
      <c r="CD31" s="87"/>
      <c r="CE31" s="88"/>
      <c r="CF31" s="86"/>
      <c r="CG31" s="86"/>
      <c r="CH31" s="87"/>
      <c r="CI31" s="88"/>
      <c r="CJ31" s="86"/>
      <c r="CK31" s="86"/>
      <c r="CL31" s="87"/>
      <c r="CM31" s="88"/>
      <c r="CN31" s="86"/>
      <c r="CO31" s="86"/>
      <c r="CP31" s="87"/>
      <c r="CQ31" s="88"/>
      <c r="CR31" s="86"/>
      <c r="CS31" s="86"/>
      <c r="CT31" s="87"/>
      <c r="CU31" s="88"/>
      <c r="CV31" s="86"/>
      <c r="CW31" s="176">
        <f t="shared" si="0"/>
        <v>0</v>
      </c>
      <c r="CX31" s="87">
        <f t="shared" si="1"/>
        <v>0</v>
      </c>
      <c r="CY31" s="108" t="str">
        <f t="shared" si="3"/>
        <v>Matsutaira</v>
      </c>
    </row>
    <row r="32" spans="1:103" ht="14.25">
      <c r="A32" s="132">
        <f>'2005出席'!C21</f>
        <v>13</v>
      </c>
      <c r="B32" s="133" t="str">
        <f>'2005出席'!D21</f>
        <v>Tsuda</v>
      </c>
      <c r="C32" s="88"/>
      <c r="D32" s="86"/>
      <c r="E32" s="86"/>
      <c r="F32" s="86"/>
      <c r="G32" s="86"/>
      <c r="H32" s="87"/>
      <c r="I32" s="88"/>
      <c r="J32" s="86"/>
      <c r="K32" s="86"/>
      <c r="L32" s="86"/>
      <c r="M32" s="86"/>
      <c r="N32" s="86"/>
      <c r="O32" s="86"/>
      <c r="P32" s="87"/>
      <c r="Q32" s="88"/>
      <c r="R32" s="86"/>
      <c r="S32" s="86"/>
      <c r="T32" s="87"/>
      <c r="U32" s="88"/>
      <c r="V32" s="86"/>
      <c r="W32" s="86"/>
      <c r="X32" s="87"/>
      <c r="Y32" s="88"/>
      <c r="Z32" s="86"/>
      <c r="AA32" s="86"/>
      <c r="AB32" s="87"/>
      <c r="AC32" s="88"/>
      <c r="AD32" s="86"/>
      <c r="AE32" s="86"/>
      <c r="AF32" s="86"/>
      <c r="AG32" s="86"/>
      <c r="AH32" s="87"/>
      <c r="AI32" s="88"/>
      <c r="AJ32" s="86"/>
      <c r="AK32" s="86"/>
      <c r="AL32" s="87"/>
      <c r="AM32" s="88"/>
      <c r="AN32" s="86"/>
      <c r="AO32" s="86"/>
      <c r="AP32" s="87"/>
      <c r="AQ32" s="88"/>
      <c r="AR32" s="86"/>
      <c r="AS32" s="86"/>
      <c r="AT32" s="87"/>
      <c r="AU32" s="88"/>
      <c r="AV32" s="86"/>
      <c r="AW32" s="86"/>
      <c r="AX32" s="87"/>
      <c r="AY32" s="88"/>
      <c r="AZ32" s="86"/>
      <c r="BA32" s="86"/>
      <c r="BB32" s="87"/>
      <c r="BC32" s="88"/>
      <c r="BD32" s="86"/>
      <c r="BE32" s="86"/>
      <c r="BF32" s="87"/>
      <c r="BG32" s="88"/>
      <c r="BH32" s="86"/>
      <c r="BI32" s="86"/>
      <c r="BJ32" s="87"/>
      <c r="BK32" s="88"/>
      <c r="BL32" s="86"/>
      <c r="BM32" s="86"/>
      <c r="BN32" s="87"/>
      <c r="BO32" s="88"/>
      <c r="BP32" s="86"/>
      <c r="BQ32" s="86"/>
      <c r="BR32" s="87"/>
      <c r="BS32" s="88"/>
      <c r="BT32" s="86"/>
      <c r="BU32" s="86"/>
      <c r="BV32" s="87"/>
      <c r="BW32" s="88"/>
      <c r="BX32" s="86"/>
      <c r="BY32" s="86"/>
      <c r="BZ32" s="87"/>
      <c r="CA32" s="88"/>
      <c r="CB32" s="86"/>
      <c r="CC32" s="86"/>
      <c r="CD32" s="87"/>
      <c r="CE32" s="88"/>
      <c r="CF32" s="86"/>
      <c r="CG32" s="86"/>
      <c r="CH32" s="87"/>
      <c r="CI32" s="88"/>
      <c r="CJ32" s="86"/>
      <c r="CK32" s="86"/>
      <c r="CL32" s="87"/>
      <c r="CM32" s="88"/>
      <c r="CN32" s="86"/>
      <c r="CO32" s="86"/>
      <c r="CP32" s="87"/>
      <c r="CQ32" s="88"/>
      <c r="CR32" s="86"/>
      <c r="CS32" s="86"/>
      <c r="CT32" s="87"/>
      <c r="CU32" s="88"/>
      <c r="CV32" s="86"/>
      <c r="CW32" s="176">
        <f t="shared" si="0"/>
        <v>0</v>
      </c>
      <c r="CX32" s="87">
        <f t="shared" si="1"/>
        <v>0</v>
      </c>
      <c r="CY32" s="108" t="str">
        <f t="shared" si="3"/>
        <v>Tsuda</v>
      </c>
    </row>
    <row r="33" spans="1:103" ht="14.25">
      <c r="A33" s="132">
        <f>'2005出席'!C44</f>
        <v>15</v>
      </c>
      <c r="B33" s="133" t="str">
        <f>'2005出席'!D44</f>
        <v>Bannai</v>
      </c>
      <c r="C33" s="88"/>
      <c r="D33" s="86"/>
      <c r="E33" s="86"/>
      <c r="F33" s="86"/>
      <c r="G33" s="86"/>
      <c r="H33" s="87"/>
      <c r="I33" s="88"/>
      <c r="J33" s="86"/>
      <c r="K33" s="86"/>
      <c r="L33" s="86"/>
      <c r="M33" s="86"/>
      <c r="N33" s="86"/>
      <c r="O33" s="86"/>
      <c r="P33" s="87"/>
      <c r="Q33" s="88"/>
      <c r="R33" s="86"/>
      <c r="S33" s="86"/>
      <c r="T33" s="87"/>
      <c r="U33" s="88"/>
      <c r="V33" s="86"/>
      <c r="W33" s="86"/>
      <c r="X33" s="87"/>
      <c r="Y33" s="88"/>
      <c r="Z33" s="86"/>
      <c r="AA33" s="86"/>
      <c r="AB33" s="87"/>
      <c r="AC33" s="88"/>
      <c r="AD33" s="86"/>
      <c r="AE33" s="86"/>
      <c r="AF33" s="86"/>
      <c r="AG33" s="86"/>
      <c r="AH33" s="87"/>
      <c r="AI33" s="88"/>
      <c r="AJ33" s="86"/>
      <c r="AK33" s="86"/>
      <c r="AL33" s="87"/>
      <c r="AM33" s="88"/>
      <c r="AN33" s="86"/>
      <c r="AO33" s="86"/>
      <c r="AP33" s="87"/>
      <c r="AQ33" s="88"/>
      <c r="AR33" s="86"/>
      <c r="AS33" s="86"/>
      <c r="AT33" s="87"/>
      <c r="AU33" s="88"/>
      <c r="AV33" s="86"/>
      <c r="AW33" s="86"/>
      <c r="AX33" s="87"/>
      <c r="AY33" s="88"/>
      <c r="AZ33" s="86"/>
      <c r="BA33" s="86"/>
      <c r="BB33" s="87"/>
      <c r="BC33" s="88"/>
      <c r="BD33" s="86"/>
      <c r="BE33" s="86"/>
      <c r="BF33" s="87"/>
      <c r="BG33" s="88"/>
      <c r="BH33" s="86"/>
      <c r="BI33" s="86"/>
      <c r="BJ33" s="87"/>
      <c r="BK33" s="88"/>
      <c r="BL33" s="86"/>
      <c r="BM33" s="86"/>
      <c r="BN33" s="87"/>
      <c r="BO33" s="88"/>
      <c r="BP33" s="86"/>
      <c r="BQ33" s="86"/>
      <c r="BR33" s="87"/>
      <c r="BS33" s="88"/>
      <c r="BT33" s="86"/>
      <c r="BU33" s="86"/>
      <c r="BV33" s="87"/>
      <c r="BW33" s="88"/>
      <c r="BX33" s="86"/>
      <c r="BY33" s="86"/>
      <c r="BZ33" s="87"/>
      <c r="CA33" s="88"/>
      <c r="CB33" s="86"/>
      <c r="CC33" s="86"/>
      <c r="CD33" s="87"/>
      <c r="CE33" s="88"/>
      <c r="CF33" s="86"/>
      <c r="CG33" s="86"/>
      <c r="CH33" s="87"/>
      <c r="CI33" s="88"/>
      <c r="CJ33" s="86"/>
      <c r="CK33" s="86"/>
      <c r="CL33" s="87"/>
      <c r="CM33" s="88"/>
      <c r="CN33" s="86"/>
      <c r="CO33" s="86"/>
      <c r="CP33" s="87"/>
      <c r="CQ33" s="88"/>
      <c r="CR33" s="86"/>
      <c r="CS33" s="86"/>
      <c r="CT33" s="87"/>
      <c r="CU33" s="88"/>
      <c r="CV33" s="86"/>
      <c r="CW33" s="176">
        <f t="shared" si="0"/>
        <v>0</v>
      </c>
      <c r="CX33" s="87">
        <f t="shared" si="1"/>
        <v>0</v>
      </c>
      <c r="CY33" s="108" t="str">
        <f t="shared" si="3"/>
        <v>Bannai</v>
      </c>
    </row>
    <row r="34" spans="1:103" ht="14.25">
      <c r="A34" s="132">
        <f>'2005出席'!C6</f>
        <v>16</v>
      </c>
      <c r="B34" s="133" t="str">
        <f>'2005出席'!D6</f>
        <v>Shinozuka</v>
      </c>
      <c r="C34" s="88"/>
      <c r="D34" s="86"/>
      <c r="E34" s="86"/>
      <c r="F34" s="86"/>
      <c r="G34" s="86"/>
      <c r="H34" s="87"/>
      <c r="I34" s="88"/>
      <c r="J34" s="86"/>
      <c r="K34" s="86"/>
      <c r="L34" s="86"/>
      <c r="M34" s="86"/>
      <c r="N34" s="86"/>
      <c r="O34" s="86"/>
      <c r="P34" s="87"/>
      <c r="Q34" s="88"/>
      <c r="R34" s="86"/>
      <c r="S34" s="86"/>
      <c r="T34" s="87"/>
      <c r="U34" s="88"/>
      <c r="V34" s="86"/>
      <c r="W34" s="86"/>
      <c r="X34" s="87"/>
      <c r="Y34" s="88"/>
      <c r="Z34" s="86"/>
      <c r="AA34" s="86"/>
      <c r="AB34" s="87"/>
      <c r="AC34" s="88"/>
      <c r="AD34" s="86"/>
      <c r="AE34" s="86"/>
      <c r="AF34" s="86"/>
      <c r="AG34" s="86"/>
      <c r="AH34" s="87"/>
      <c r="AI34" s="88"/>
      <c r="AJ34" s="86"/>
      <c r="AK34" s="86"/>
      <c r="AL34" s="87"/>
      <c r="AM34" s="88"/>
      <c r="AN34" s="86"/>
      <c r="AO34" s="86"/>
      <c r="AP34" s="87"/>
      <c r="AQ34" s="88"/>
      <c r="AR34" s="86"/>
      <c r="AS34" s="86"/>
      <c r="AT34" s="87"/>
      <c r="AU34" s="88"/>
      <c r="AV34" s="86"/>
      <c r="AW34" s="86"/>
      <c r="AX34" s="87"/>
      <c r="AY34" s="88"/>
      <c r="AZ34" s="86"/>
      <c r="BA34" s="86"/>
      <c r="BB34" s="87"/>
      <c r="BC34" s="88"/>
      <c r="BD34" s="86"/>
      <c r="BE34" s="86"/>
      <c r="BF34" s="87"/>
      <c r="BG34" s="88"/>
      <c r="BH34" s="86"/>
      <c r="BI34" s="86"/>
      <c r="BJ34" s="87"/>
      <c r="BK34" s="88"/>
      <c r="BL34" s="86"/>
      <c r="BM34" s="86"/>
      <c r="BN34" s="87"/>
      <c r="BO34" s="88"/>
      <c r="BP34" s="86"/>
      <c r="BQ34" s="86"/>
      <c r="BR34" s="87"/>
      <c r="BS34" s="88"/>
      <c r="BT34" s="86"/>
      <c r="BU34" s="86"/>
      <c r="BV34" s="87"/>
      <c r="BW34" s="88"/>
      <c r="BX34" s="86"/>
      <c r="BY34" s="86"/>
      <c r="BZ34" s="87"/>
      <c r="CA34" s="88"/>
      <c r="CB34" s="86"/>
      <c r="CC34" s="86"/>
      <c r="CD34" s="87"/>
      <c r="CE34" s="88"/>
      <c r="CF34" s="86"/>
      <c r="CG34" s="86"/>
      <c r="CH34" s="87"/>
      <c r="CI34" s="88"/>
      <c r="CJ34" s="86"/>
      <c r="CK34" s="86"/>
      <c r="CL34" s="87"/>
      <c r="CM34" s="88"/>
      <c r="CN34" s="86"/>
      <c r="CO34" s="86"/>
      <c r="CP34" s="87"/>
      <c r="CQ34" s="88"/>
      <c r="CR34" s="86"/>
      <c r="CS34" s="86"/>
      <c r="CT34" s="87"/>
      <c r="CU34" s="88"/>
      <c r="CV34" s="86"/>
      <c r="CW34" s="176">
        <f t="shared" si="0"/>
        <v>0</v>
      </c>
      <c r="CX34" s="87">
        <f t="shared" si="1"/>
        <v>0</v>
      </c>
      <c r="CY34" s="108" t="str">
        <f t="shared" si="3"/>
        <v>Shinozuka</v>
      </c>
    </row>
    <row r="35" spans="1:103" ht="14.25">
      <c r="A35" s="132">
        <f>'2005出席'!C23</f>
        <v>17</v>
      </c>
      <c r="B35" s="133" t="str">
        <f>'2005出席'!D23</f>
        <v>Hayase</v>
      </c>
      <c r="C35" s="88"/>
      <c r="D35" s="86"/>
      <c r="E35" s="86"/>
      <c r="F35" s="86"/>
      <c r="G35" s="86"/>
      <c r="H35" s="87"/>
      <c r="I35" s="88"/>
      <c r="J35" s="86"/>
      <c r="K35" s="86"/>
      <c r="L35" s="86"/>
      <c r="M35" s="86"/>
      <c r="N35" s="86"/>
      <c r="O35" s="86"/>
      <c r="P35" s="87"/>
      <c r="Q35" s="88"/>
      <c r="R35" s="86"/>
      <c r="S35" s="86"/>
      <c r="T35" s="87"/>
      <c r="U35" s="88"/>
      <c r="V35" s="86"/>
      <c r="W35" s="86"/>
      <c r="X35" s="87"/>
      <c r="Y35" s="88"/>
      <c r="Z35" s="86"/>
      <c r="AA35" s="86"/>
      <c r="AB35" s="87"/>
      <c r="AC35" s="88"/>
      <c r="AD35" s="86"/>
      <c r="AE35" s="86"/>
      <c r="AF35" s="86"/>
      <c r="AG35" s="86"/>
      <c r="AH35" s="87"/>
      <c r="AI35" s="88"/>
      <c r="AJ35" s="86"/>
      <c r="AK35" s="86"/>
      <c r="AL35" s="87"/>
      <c r="AM35" s="88"/>
      <c r="AN35" s="86"/>
      <c r="AO35" s="86"/>
      <c r="AP35" s="87"/>
      <c r="AQ35" s="88"/>
      <c r="AR35" s="86"/>
      <c r="AS35" s="86"/>
      <c r="AT35" s="87"/>
      <c r="AU35" s="88"/>
      <c r="AV35" s="86"/>
      <c r="AW35" s="86"/>
      <c r="AX35" s="87"/>
      <c r="AY35" s="88"/>
      <c r="AZ35" s="86"/>
      <c r="BA35" s="86"/>
      <c r="BB35" s="87"/>
      <c r="BC35" s="88"/>
      <c r="BD35" s="86"/>
      <c r="BE35" s="86"/>
      <c r="BF35" s="87"/>
      <c r="BG35" s="88"/>
      <c r="BH35" s="86"/>
      <c r="BI35" s="86"/>
      <c r="BJ35" s="87"/>
      <c r="BK35" s="88"/>
      <c r="BL35" s="86"/>
      <c r="BM35" s="86"/>
      <c r="BN35" s="87"/>
      <c r="BO35" s="88"/>
      <c r="BP35" s="86"/>
      <c r="BQ35" s="86"/>
      <c r="BR35" s="87"/>
      <c r="BS35" s="88"/>
      <c r="BT35" s="86"/>
      <c r="BU35" s="86"/>
      <c r="BV35" s="87"/>
      <c r="BW35" s="88"/>
      <c r="BX35" s="86"/>
      <c r="BY35" s="86"/>
      <c r="BZ35" s="87"/>
      <c r="CA35" s="88"/>
      <c r="CB35" s="86"/>
      <c r="CC35" s="86"/>
      <c r="CD35" s="87"/>
      <c r="CE35" s="88"/>
      <c r="CF35" s="86"/>
      <c r="CG35" s="86"/>
      <c r="CH35" s="87"/>
      <c r="CI35" s="88"/>
      <c r="CJ35" s="86"/>
      <c r="CK35" s="86"/>
      <c r="CL35" s="87"/>
      <c r="CM35" s="88"/>
      <c r="CN35" s="86"/>
      <c r="CO35" s="86"/>
      <c r="CP35" s="87"/>
      <c r="CQ35" s="88"/>
      <c r="CR35" s="86"/>
      <c r="CS35" s="86"/>
      <c r="CT35" s="87"/>
      <c r="CU35" s="88"/>
      <c r="CV35" s="86"/>
      <c r="CW35" s="176">
        <f t="shared" si="0"/>
        <v>0</v>
      </c>
      <c r="CX35" s="87">
        <f t="shared" si="1"/>
        <v>0</v>
      </c>
      <c r="CY35" s="108" t="str">
        <f t="shared" si="3"/>
        <v>Hayase</v>
      </c>
    </row>
    <row r="36" spans="1:103" ht="14.25">
      <c r="A36" s="132">
        <f>'2005出席'!C25</f>
        <v>19</v>
      </c>
      <c r="B36" s="133" t="str">
        <f>'2005出席'!D25</f>
        <v>K.Nakagawa</v>
      </c>
      <c r="C36" s="88"/>
      <c r="D36" s="86"/>
      <c r="E36" s="86"/>
      <c r="F36" s="86"/>
      <c r="G36" s="86"/>
      <c r="H36" s="87"/>
      <c r="I36" s="88"/>
      <c r="J36" s="86"/>
      <c r="K36" s="86"/>
      <c r="L36" s="86"/>
      <c r="M36" s="86"/>
      <c r="N36" s="86"/>
      <c r="O36" s="86"/>
      <c r="P36" s="87"/>
      <c r="Q36" s="88"/>
      <c r="R36" s="86"/>
      <c r="S36" s="86"/>
      <c r="T36" s="87"/>
      <c r="U36" s="88"/>
      <c r="V36" s="86"/>
      <c r="W36" s="86"/>
      <c r="X36" s="87"/>
      <c r="Y36" s="88"/>
      <c r="Z36" s="86"/>
      <c r="AA36" s="86"/>
      <c r="AB36" s="87"/>
      <c r="AC36" s="88"/>
      <c r="AD36" s="86"/>
      <c r="AE36" s="86"/>
      <c r="AF36" s="86"/>
      <c r="AG36" s="86"/>
      <c r="AH36" s="87"/>
      <c r="AI36" s="88"/>
      <c r="AJ36" s="86"/>
      <c r="AK36" s="86"/>
      <c r="AL36" s="87"/>
      <c r="AM36" s="88"/>
      <c r="AN36" s="86"/>
      <c r="AO36" s="86"/>
      <c r="AP36" s="87"/>
      <c r="AQ36" s="88"/>
      <c r="AR36" s="86"/>
      <c r="AS36" s="86"/>
      <c r="AT36" s="87"/>
      <c r="AU36" s="88"/>
      <c r="AV36" s="86"/>
      <c r="AW36" s="86"/>
      <c r="AX36" s="87"/>
      <c r="AY36" s="88"/>
      <c r="AZ36" s="86"/>
      <c r="BA36" s="86"/>
      <c r="BB36" s="87"/>
      <c r="BC36" s="88"/>
      <c r="BD36" s="86"/>
      <c r="BE36" s="86"/>
      <c r="BF36" s="87"/>
      <c r="BG36" s="88"/>
      <c r="BH36" s="86"/>
      <c r="BI36" s="86"/>
      <c r="BJ36" s="87"/>
      <c r="BK36" s="88"/>
      <c r="BL36" s="86"/>
      <c r="BM36" s="86"/>
      <c r="BN36" s="87"/>
      <c r="BO36" s="88"/>
      <c r="BP36" s="86"/>
      <c r="BQ36" s="86"/>
      <c r="BR36" s="87"/>
      <c r="BS36" s="88"/>
      <c r="BT36" s="86"/>
      <c r="BU36" s="86"/>
      <c r="BV36" s="87"/>
      <c r="BW36" s="88"/>
      <c r="BX36" s="86"/>
      <c r="BY36" s="86"/>
      <c r="BZ36" s="87"/>
      <c r="CA36" s="88"/>
      <c r="CB36" s="86"/>
      <c r="CC36" s="86"/>
      <c r="CD36" s="87"/>
      <c r="CE36" s="88"/>
      <c r="CF36" s="86"/>
      <c r="CG36" s="86"/>
      <c r="CH36" s="87"/>
      <c r="CI36" s="88"/>
      <c r="CJ36" s="86"/>
      <c r="CK36" s="86"/>
      <c r="CL36" s="87"/>
      <c r="CM36" s="88"/>
      <c r="CN36" s="86"/>
      <c r="CO36" s="86"/>
      <c r="CP36" s="87"/>
      <c r="CQ36" s="88"/>
      <c r="CR36" s="86"/>
      <c r="CS36" s="86"/>
      <c r="CT36" s="87"/>
      <c r="CU36" s="88"/>
      <c r="CV36" s="86"/>
      <c r="CW36" s="176">
        <f t="shared" si="0"/>
        <v>0</v>
      </c>
      <c r="CX36" s="87">
        <f t="shared" si="1"/>
        <v>0</v>
      </c>
      <c r="CY36" s="108" t="str">
        <f t="shared" si="3"/>
        <v>K.Nakagawa</v>
      </c>
    </row>
    <row r="37" spans="1:103" ht="13.5" customHeight="1">
      <c r="A37" s="132" t="str">
        <f>'2005出席'!C46</f>
        <v>20(6)</v>
      </c>
      <c r="B37" s="133" t="str">
        <f>'2005出席'!D46</f>
        <v>Okuwa</v>
      </c>
      <c r="C37" s="88"/>
      <c r="D37" s="86"/>
      <c r="E37" s="86"/>
      <c r="F37" s="86"/>
      <c r="G37" s="86"/>
      <c r="H37" s="87"/>
      <c r="I37" s="88"/>
      <c r="J37" s="86"/>
      <c r="K37" s="86"/>
      <c r="L37" s="86"/>
      <c r="M37" s="86"/>
      <c r="N37" s="86"/>
      <c r="O37" s="86"/>
      <c r="P37" s="87"/>
      <c r="Q37" s="88"/>
      <c r="R37" s="86"/>
      <c r="S37" s="86"/>
      <c r="T37" s="87"/>
      <c r="U37" s="88"/>
      <c r="V37" s="86"/>
      <c r="W37" s="86"/>
      <c r="X37" s="87"/>
      <c r="Y37" s="88"/>
      <c r="Z37" s="86"/>
      <c r="AA37" s="86"/>
      <c r="AB37" s="87"/>
      <c r="AC37" s="88"/>
      <c r="AD37" s="86"/>
      <c r="AE37" s="86"/>
      <c r="AF37" s="86"/>
      <c r="AG37" s="86"/>
      <c r="AH37" s="87"/>
      <c r="AI37" s="88"/>
      <c r="AJ37" s="86"/>
      <c r="AK37" s="86"/>
      <c r="AL37" s="87"/>
      <c r="AM37" s="88"/>
      <c r="AN37" s="86"/>
      <c r="AO37" s="86"/>
      <c r="AP37" s="87"/>
      <c r="AQ37" s="88"/>
      <c r="AR37" s="86"/>
      <c r="AS37" s="86"/>
      <c r="AT37" s="87"/>
      <c r="AU37" s="88"/>
      <c r="AV37" s="86"/>
      <c r="AW37" s="86"/>
      <c r="AX37" s="87"/>
      <c r="AY37" s="88"/>
      <c r="AZ37" s="86"/>
      <c r="BA37" s="86"/>
      <c r="BB37" s="87"/>
      <c r="BC37" s="88"/>
      <c r="BD37" s="86"/>
      <c r="BE37" s="86"/>
      <c r="BF37" s="87"/>
      <c r="BG37" s="88"/>
      <c r="BH37" s="86"/>
      <c r="BI37" s="86"/>
      <c r="BJ37" s="87"/>
      <c r="BK37" s="88"/>
      <c r="BL37" s="86"/>
      <c r="BM37" s="86"/>
      <c r="BN37" s="87"/>
      <c r="BO37" s="88"/>
      <c r="BP37" s="86"/>
      <c r="BQ37" s="86"/>
      <c r="BR37" s="87"/>
      <c r="BS37" s="88"/>
      <c r="BT37" s="86"/>
      <c r="BU37" s="86"/>
      <c r="BV37" s="87"/>
      <c r="BW37" s="88"/>
      <c r="BX37" s="86"/>
      <c r="BY37" s="86"/>
      <c r="BZ37" s="87"/>
      <c r="CA37" s="88"/>
      <c r="CB37" s="86"/>
      <c r="CC37" s="86"/>
      <c r="CD37" s="87"/>
      <c r="CE37" s="88"/>
      <c r="CF37" s="86"/>
      <c r="CG37" s="86"/>
      <c r="CH37" s="87"/>
      <c r="CI37" s="88"/>
      <c r="CJ37" s="86"/>
      <c r="CK37" s="86"/>
      <c r="CL37" s="87"/>
      <c r="CM37" s="88"/>
      <c r="CN37" s="86"/>
      <c r="CO37" s="86"/>
      <c r="CP37" s="87"/>
      <c r="CQ37" s="88"/>
      <c r="CR37" s="86"/>
      <c r="CS37" s="86"/>
      <c r="CT37" s="87"/>
      <c r="CU37" s="88"/>
      <c r="CV37" s="86"/>
      <c r="CW37" s="176">
        <f t="shared" si="0"/>
        <v>0</v>
      </c>
      <c r="CX37" s="87">
        <f t="shared" si="1"/>
        <v>0</v>
      </c>
      <c r="CY37" s="108" t="str">
        <f t="shared" si="3"/>
        <v>Okuwa</v>
      </c>
    </row>
    <row r="38" spans="1:103" ht="14.25">
      <c r="A38" s="132">
        <f>'2005出席'!C26</f>
        <v>21</v>
      </c>
      <c r="B38" s="133" t="str">
        <f>'2005出席'!D26</f>
        <v>Yamagami</v>
      </c>
      <c r="C38" s="88"/>
      <c r="D38" s="86"/>
      <c r="E38" s="86"/>
      <c r="F38" s="86"/>
      <c r="G38" s="86"/>
      <c r="H38" s="87"/>
      <c r="I38" s="88"/>
      <c r="J38" s="86"/>
      <c r="K38" s="86"/>
      <c r="L38" s="86"/>
      <c r="M38" s="86"/>
      <c r="N38" s="86"/>
      <c r="O38" s="86"/>
      <c r="P38" s="87"/>
      <c r="Q38" s="88"/>
      <c r="R38" s="86"/>
      <c r="S38" s="86"/>
      <c r="T38" s="87"/>
      <c r="U38" s="88"/>
      <c r="V38" s="86"/>
      <c r="W38" s="86"/>
      <c r="X38" s="87"/>
      <c r="Y38" s="88"/>
      <c r="Z38" s="86"/>
      <c r="AA38" s="86"/>
      <c r="AB38" s="87"/>
      <c r="AC38" s="88"/>
      <c r="AD38" s="86"/>
      <c r="AE38" s="86"/>
      <c r="AF38" s="86"/>
      <c r="AG38" s="86"/>
      <c r="AH38" s="87"/>
      <c r="AI38" s="88"/>
      <c r="AJ38" s="86"/>
      <c r="AK38" s="86"/>
      <c r="AL38" s="87"/>
      <c r="AM38" s="88"/>
      <c r="AN38" s="86"/>
      <c r="AO38" s="86"/>
      <c r="AP38" s="87"/>
      <c r="AQ38" s="88"/>
      <c r="AR38" s="86"/>
      <c r="AS38" s="86"/>
      <c r="AT38" s="87"/>
      <c r="AU38" s="88"/>
      <c r="AV38" s="86"/>
      <c r="AW38" s="86"/>
      <c r="AX38" s="87"/>
      <c r="AY38" s="88"/>
      <c r="AZ38" s="86"/>
      <c r="BA38" s="86"/>
      <c r="BB38" s="87"/>
      <c r="BC38" s="88"/>
      <c r="BD38" s="86"/>
      <c r="BE38" s="86"/>
      <c r="BF38" s="87"/>
      <c r="BG38" s="88"/>
      <c r="BH38" s="86"/>
      <c r="BI38" s="86"/>
      <c r="BJ38" s="87"/>
      <c r="BK38" s="88"/>
      <c r="BL38" s="86"/>
      <c r="BM38" s="86"/>
      <c r="BN38" s="87"/>
      <c r="BO38" s="88"/>
      <c r="BP38" s="86"/>
      <c r="BQ38" s="86"/>
      <c r="BR38" s="87"/>
      <c r="BS38" s="88"/>
      <c r="BT38" s="86"/>
      <c r="BU38" s="86"/>
      <c r="BV38" s="87"/>
      <c r="BW38" s="88"/>
      <c r="BX38" s="86"/>
      <c r="BY38" s="86"/>
      <c r="BZ38" s="87"/>
      <c r="CA38" s="88"/>
      <c r="CB38" s="86"/>
      <c r="CC38" s="86"/>
      <c r="CD38" s="87"/>
      <c r="CE38" s="88"/>
      <c r="CF38" s="86"/>
      <c r="CG38" s="86"/>
      <c r="CH38" s="87"/>
      <c r="CI38" s="88"/>
      <c r="CJ38" s="86"/>
      <c r="CK38" s="86"/>
      <c r="CL38" s="87"/>
      <c r="CM38" s="88"/>
      <c r="CN38" s="86"/>
      <c r="CO38" s="86"/>
      <c r="CP38" s="87"/>
      <c r="CQ38" s="88"/>
      <c r="CR38" s="86"/>
      <c r="CS38" s="86"/>
      <c r="CT38" s="87"/>
      <c r="CU38" s="88"/>
      <c r="CV38" s="86"/>
      <c r="CW38" s="176">
        <f t="shared" si="0"/>
        <v>0</v>
      </c>
      <c r="CX38" s="87">
        <f t="shared" si="1"/>
        <v>0</v>
      </c>
      <c r="CY38" s="108" t="str">
        <f t="shared" si="3"/>
        <v>Yamagami</v>
      </c>
    </row>
    <row r="39" spans="1:103" ht="14.25">
      <c r="A39" s="132" t="str">
        <f>'2005出席'!C53</f>
        <v>23()</v>
      </c>
      <c r="B39" s="133" t="str">
        <f>'2005出席'!D53</f>
        <v>Shimizu</v>
      </c>
      <c r="C39" s="88"/>
      <c r="D39" s="86"/>
      <c r="E39" s="86"/>
      <c r="F39" s="86"/>
      <c r="G39" s="86"/>
      <c r="H39" s="87"/>
      <c r="I39" s="88"/>
      <c r="J39" s="86"/>
      <c r="K39" s="86"/>
      <c r="L39" s="86"/>
      <c r="M39" s="86"/>
      <c r="N39" s="86"/>
      <c r="O39" s="86"/>
      <c r="P39" s="87"/>
      <c r="Q39" s="88"/>
      <c r="R39" s="86"/>
      <c r="S39" s="86"/>
      <c r="T39" s="87"/>
      <c r="U39" s="88"/>
      <c r="V39" s="86"/>
      <c r="W39" s="86"/>
      <c r="X39" s="87"/>
      <c r="Y39" s="88"/>
      <c r="Z39" s="86"/>
      <c r="AA39" s="86"/>
      <c r="AB39" s="87"/>
      <c r="AC39" s="88"/>
      <c r="AD39" s="86"/>
      <c r="AE39" s="86"/>
      <c r="AF39" s="86"/>
      <c r="AG39" s="86"/>
      <c r="AH39" s="87"/>
      <c r="AI39" s="88"/>
      <c r="AJ39" s="86"/>
      <c r="AK39" s="86"/>
      <c r="AL39" s="87"/>
      <c r="AM39" s="88"/>
      <c r="AN39" s="86"/>
      <c r="AO39" s="86"/>
      <c r="AP39" s="87"/>
      <c r="AQ39" s="88"/>
      <c r="AR39" s="86"/>
      <c r="AS39" s="86"/>
      <c r="AT39" s="87"/>
      <c r="AU39" s="88"/>
      <c r="AV39" s="86"/>
      <c r="AW39" s="86"/>
      <c r="AX39" s="87"/>
      <c r="AY39" s="88"/>
      <c r="AZ39" s="86"/>
      <c r="BA39" s="86"/>
      <c r="BB39" s="87"/>
      <c r="BC39" s="88"/>
      <c r="BD39" s="86"/>
      <c r="BE39" s="86"/>
      <c r="BF39" s="87"/>
      <c r="BG39" s="88"/>
      <c r="BH39" s="86"/>
      <c r="BI39" s="86"/>
      <c r="BJ39" s="87"/>
      <c r="BK39" s="88"/>
      <c r="BL39" s="86"/>
      <c r="BM39" s="86"/>
      <c r="BN39" s="87"/>
      <c r="BO39" s="88"/>
      <c r="BP39" s="86"/>
      <c r="BQ39" s="86"/>
      <c r="BR39" s="87"/>
      <c r="BS39" s="88"/>
      <c r="BT39" s="86"/>
      <c r="BU39" s="86"/>
      <c r="BV39" s="87"/>
      <c r="BW39" s="88"/>
      <c r="BX39" s="86"/>
      <c r="BY39" s="86"/>
      <c r="BZ39" s="87"/>
      <c r="CA39" s="88"/>
      <c r="CB39" s="86"/>
      <c r="CC39" s="86"/>
      <c r="CD39" s="87"/>
      <c r="CE39" s="88"/>
      <c r="CF39" s="86"/>
      <c r="CG39" s="86"/>
      <c r="CH39" s="87"/>
      <c r="CI39" s="88"/>
      <c r="CJ39" s="86"/>
      <c r="CK39" s="86"/>
      <c r="CL39" s="87"/>
      <c r="CM39" s="88"/>
      <c r="CN39" s="86"/>
      <c r="CO39" s="86"/>
      <c r="CP39" s="87"/>
      <c r="CQ39" s="88"/>
      <c r="CR39" s="86"/>
      <c r="CS39" s="86"/>
      <c r="CT39" s="87"/>
      <c r="CU39" s="88"/>
      <c r="CV39" s="86"/>
      <c r="CW39" s="176">
        <f aca="true" t="shared" si="4" ref="CW39:CW73">SUMIF($C$6:$CV$6,"G",$C39:$CV39)</f>
        <v>0</v>
      </c>
      <c r="CX39" s="87">
        <f aca="true" t="shared" si="5" ref="CX39:CX73">SUMIF($C$6:$CV$6,"A",$C39:$CV39)</f>
        <v>0</v>
      </c>
      <c r="CY39" s="108" t="str">
        <f t="shared" si="3"/>
        <v>Shimizu</v>
      </c>
    </row>
    <row r="40" spans="1:103" ht="14.25">
      <c r="A40" s="132" t="str">
        <f>'2005出席'!C47</f>
        <v>24(24)</v>
      </c>
      <c r="B40" s="133" t="str">
        <f>'2005出席'!D47</f>
        <v>Mae</v>
      </c>
      <c r="C40" s="88"/>
      <c r="D40" s="86"/>
      <c r="E40" s="86"/>
      <c r="F40" s="86"/>
      <c r="G40" s="86"/>
      <c r="H40" s="87"/>
      <c r="I40" s="88"/>
      <c r="J40" s="86"/>
      <c r="K40" s="86"/>
      <c r="L40" s="86"/>
      <c r="M40" s="86"/>
      <c r="N40" s="86"/>
      <c r="O40" s="86"/>
      <c r="P40" s="87"/>
      <c r="Q40" s="88"/>
      <c r="R40" s="86"/>
      <c r="S40" s="86"/>
      <c r="T40" s="87"/>
      <c r="U40" s="88"/>
      <c r="V40" s="86"/>
      <c r="W40" s="86"/>
      <c r="X40" s="87"/>
      <c r="Y40" s="88"/>
      <c r="Z40" s="86"/>
      <c r="AA40" s="86"/>
      <c r="AB40" s="87"/>
      <c r="AC40" s="88"/>
      <c r="AD40" s="86"/>
      <c r="AE40" s="86"/>
      <c r="AF40" s="86"/>
      <c r="AG40" s="86"/>
      <c r="AH40" s="87"/>
      <c r="AI40" s="88"/>
      <c r="AJ40" s="86"/>
      <c r="AK40" s="86"/>
      <c r="AL40" s="87"/>
      <c r="AM40" s="88"/>
      <c r="AN40" s="86"/>
      <c r="AO40" s="86"/>
      <c r="AP40" s="87"/>
      <c r="AQ40" s="88"/>
      <c r="AR40" s="86"/>
      <c r="AS40" s="86"/>
      <c r="AT40" s="87"/>
      <c r="AU40" s="88"/>
      <c r="AV40" s="86"/>
      <c r="AW40" s="86"/>
      <c r="AX40" s="87"/>
      <c r="AY40" s="88"/>
      <c r="AZ40" s="86"/>
      <c r="BA40" s="86"/>
      <c r="BB40" s="87"/>
      <c r="BC40" s="88"/>
      <c r="BD40" s="86"/>
      <c r="BE40" s="86"/>
      <c r="BF40" s="87"/>
      <c r="BG40" s="88"/>
      <c r="BH40" s="86"/>
      <c r="BI40" s="86"/>
      <c r="BJ40" s="87"/>
      <c r="BK40" s="88"/>
      <c r="BL40" s="86"/>
      <c r="BM40" s="86"/>
      <c r="BN40" s="87"/>
      <c r="BO40" s="88"/>
      <c r="BP40" s="86"/>
      <c r="BQ40" s="86"/>
      <c r="BR40" s="87"/>
      <c r="BS40" s="88"/>
      <c r="BT40" s="86"/>
      <c r="BU40" s="86"/>
      <c r="BV40" s="87"/>
      <c r="BW40" s="88"/>
      <c r="BX40" s="86"/>
      <c r="BY40" s="86"/>
      <c r="BZ40" s="87"/>
      <c r="CA40" s="88"/>
      <c r="CB40" s="86"/>
      <c r="CC40" s="86"/>
      <c r="CD40" s="87"/>
      <c r="CE40" s="88"/>
      <c r="CF40" s="86"/>
      <c r="CG40" s="86"/>
      <c r="CH40" s="87"/>
      <c r="CI40" s="88"/>
      <c r="CJ40" s="86"/>
      <c r="CK40" s="86"/>
      <c r="CL40" s="87"/>
      <c r="CM40" s="88"/>
      <c r="CN40" s="86"/>
      <c r="CO40" s="86"/>
      <c r="CP40" s="87"/>
      <c r="CQ40" s="88"/>
      <c r="CR40" s="86"/>
      <c r="CS40" s="86"/>
      <c r="CT40" s="87"/>
      <c r="CU40" s="88"/>
      <c r="CV40" s="86"/>
      <c r="CW40" s="176">
        <f t="shared" si="4"/>
        <v>0</v>
      </c>
      <c r="CX40" s="87">
        <f t="shared" si="5"/>
        <v>0</v>
      </c>
      <c r="CY40" s="108" t="str">
        <f t="shared" si="3"/>
        <v>Mae</v>
      </c>
    </row>
    <row r="41" spans="1:108" s="92" customFormat="1" ht="14.25">
      <c r="A41" s="132" t="str">
        <f>'2005出席'!C54</f>
        <v>25()</v>
      </c>
      <c r="B41" s="133" t="str">
        <f>'2005出席'!D54</f>
        <v>Fujisawa</v>
      </c>
      <c r="C41" s="89"/>
      <c r="D41" s="90"/>
      <c r="E41" s="90"/>
      <c r="F41" s="90"/>
      <c r="G41" s="90"/>
      <c r="H41" s="91"/>
      <c r="I41" s="89"/>
      <c r="J41" s="90"/>
      <c r="K41" s="90"/>
      <c r="L41" s="90"/>
      <c r="M41" s="90"/>
      <c r="N41" s="90"/>
      <c r="O41" s="90"/>
      <c r="P41" s="91"/>
      <c r="Q41" s="89"/>
      <c r="R41" s="90"/>
      <c r="S41" s="90"/>
      <c r="T41" s="91"/>
      <c r="U41" s="89"/>
      <c r="V41" s="90"/>
      <c r="W41" s="90"/>
      <c r="X41" s="91"/>
      <c r="Y41" s="89"/>
      <c r="Z41" s="90"/>
      <c r="AA41" s="90"/>
      <c r="AB41" s="91"/>
      <c r="AC41" s="89"/>
      <c r="AD41" s="90"/>
      <c r="AE41" s="90"/>
      <c r="AF41" s="90"/>
      <c r="AG41" s="90"/>
      <c r="AH41" s="91"/>
      <c r="AI41" s="89"/>
      <c r="AJ41" s="90"/>
      <c r="AK41" s="90"/>
      <c r="AL41" s="91"/>
      <c r="AM41" s="89"/>
      <c r="AN41" s="90"/>
      <c r="AO41" s="90"/>
      <c r="AP41" s="91"/>
      <c r="AQ41" s="89"/>
      <c r="AR41" s="90"/>
      <c r="AS41" s="90"/>
      <c r="AT41" s="91"/>
      <c r="AU41" s="89"/>
      <c r="AV41" s="90"/>
      <c r="AW41" s="90"/>
      <c r="AX41" s="91"/>
      <c r="AY41" s="89"/>
      <c r="AZ41" s="90"/>
      <c r="BA41" s="90"/>
      <c r="BB41" s="91"/>
      <c r="BC41" s="89"/>
      <c r="BD41" s="90"/>
      <c r="BE41" s="90"/>
      <c r="BF41" s="91"/>
      <c r="BG41" s="89"/>
      <c r="BH41" s="90"/>
      <c r="BI41" s="90"/>
      <c r="BJ41" s="91"/>
      <c r="BK41" s="89"/>
      <c r="BL41" s="90"/>
      <c r="BM41" s="90"/>
      <c r="BN41" s="91"/>
      <c r="BO41" s="89"/>
      <c r="BP41" s="90"/>
      <c r="BQ41" s="90"/>
      <c r="BR41" s="91"/>
      <c r="BS41" s="89"/>
      <c r="BT41" s="90"/>
      <c r="BU41" s="90"/>
      <c r="BV41" s="91"/>
      <c r="BW41" s="89"/>
      <c r="BX41" s="90"/>
      <c r="BY41" s="90"/>
      <c r="BZ41" s="91"/>
      <c r="CA41" s="89"/>
      <c r="CB41" s="90"/>
      <c r="CC41" s="90"/>
      <c r="CD41" s="91"/>
      <c r="CE41" s="89"/>
      <c r="CF41" s="90"/>
      <c r="CG41" s="90"/>
      <c r="CH41" s="91"/>
      <c r="CI41" s="89"/>
      <c r="CJ41" s="90"/>
      <c r="CK41" s="90"/>
      <c r="CL41" s="91"/>
      <c r="CM41" s="89"/>
      <c r="CN41" s="90"/>
      <c r="CO41" s="90"/>
      <c r="CP41" s="91"/>
      <c r="CQ41" s="89"/>
      <c r="CR41" s="90"/>
      <c r="CS41" s="90"/>
      <c r="CT41" s="91"/>
      <c r="CU41" s="89"/>
      <c r="CV41" s="90"/>
      <c r="CW41" s="176">
        <f t="shared" si="4"/>
        <v>0</v>
      </c>
      <c r="CX41" s="87">
        <f t="shared" si="5"/>
        <v>0</v>
      </c>
      <c r="CY41" s="101" t="str">
        <f t="shared" si="3"/>
        <v>Fujisawa</v>
      </c>
      <c r="CZ41" s="72"/>
      <c r="DA41" s="72"/>
      <c r="DB41" s="72"/>
      <c r="DC41" s="72"/>
      <c r="DD41" s="72"/>
    </row>
    <row r="42" spans="1:103" ht="14.25">
      <c r="A42" s="132">
        <f>'2005出席'!C10</f>
        <v>28</v>
      </c>
      <c r="B42" s="133" t="str">
        <f>'2005出席'!D10</f>
        <v>Hara</v>
      </c>
      <c r="C42" s="88"/>
      <c r="D42" s="86"/>
      <c r="E42" s="86"/>
      <c r="F42" s="86"/>
      <c r="G42" s="86"/>
      <c r="H42" s="87"/>
      <c r="I42" s="88"/>
      <c r="J42" s="86"/>
      <c r="K42" s="86"/>
      <c r="L42" s="86"/>
      <c r="M42" s="86"/>
      <c r="N42" s="86"/>
      <c r="O42" s="86"/>
      <c r="P42" s="87"/>
      <c r="Q42" s="88"/>
      <c r="R42" s="86"/>
      <c r="S42" s="86"/>
      <c r="T42" s="87"/>
      <c r="U42" s="88"/>
      <c r="V42" s="86"/>
      <c r="W42" s="86"/>
      <c r="X42" s="87"/>
      <c r="Y42" s="88"/>
      <c r="Z42" s="86"/>
      <c r="AA42" s="86"/>
      <c r="AB42" s="87"/>
      <c r="AC42" s="88"/>
      <c r="AD42" s="86"/>
      <c r="AE42" s="86"/>
      <c r="AF42" s="86"/>
      <c r="AG42" s="86"/>
      <c r="AH42" s="87"/>
      <c r="AI42" s="88"/>
      <c r="AJ42" s="86"/>
      <c r="AK42" s="86"/>
      <c r="AL42" s="87"/>
      <c r="AM42" s="88"/>
      <c r="AN42" s="86"/>
      <c r="AO42" s="86"/>
      <c r="AP42" s="87"/>
      <c r="AQ42" s="88"/>
      <c r="AR42" s="86"/>
      <c r="AS42" s="86"/>
      <c r="AT42" s="87"/>
      <c r="AU42" s="88"/>
      <c r="AV42" s="86"/>
      <c r="AW42" s="86"/>
      <c r="AX42" s="87"/>
      <c r="AY42" s="88"/>
      <c r="AZ42" s="86"/>
      <c r="BA42" s="86"/>
      <c r="BB42" s="87"/>
      <c r="BC42" s="88"/>
      <c r="BD42" s="86"/>
      <c r="BE42" s="86"/>
      <c r="BF42" s="87"/>
      <c r="BG42" s="88"/>
      <c r="BH42" s="86"/>
      <c r="BI42" s="86"/>
      <c r="BJ42" s="87"/>
      <c r="BK42" s="88"/>
      <c r="BL42" s="86"/>
      <c r="BM42" s="86"/>
      <c r="BN42" s="87"/>
      <c r="BO42" s="88"/>
      <c r="BP42" s="86"/>
      <c r="BQ42" s="86"/>
      <c r="BR42" s="87"/>
      <c r="BS42" s="88"/>
      <c r="BT42" s="86"/>
      <c r="BU42" s="86"/>
      <c r="BV42" s="87"/>
      <c r="BW42" s="88"/>
      <c r="BX42" s="86"/>
      <c r="BY42" s="86"/>
      <c r="BZ42" s="87"/>
      <c r="CA42" s="88"/>
      <c r="CB42" s="86"/>
      <c r="CC42" s="86"/>
      <c r="CD42" s="87"/>
      <c r="CE42" s="88"/>
      <c r="CF42" s="86"/>
      <c r="CG42" s="86"/>
      <c r="CH42" s="87"/>
      <c r="CI42" s="88"/>
      <c r="CJ42" s="86"/>
      <c r="CK42" s="86"/>
      <c r="CL42" s="87"/>
      <c r="CM42" s="88"/>
      <c r="CN42" s="86"/>
      <c r="CO42" s="86"/>
      <c r="CP42" s="87"/>
      <c r="CQ42" s="88"/>
      <c r="CR42" s="86"/>
      <c r="CS42" s="86"/>
      <c r="CT42" s="87"/>
      <c r="CU42" s="88"/>
      <c r="CV42" s="86"/>
      <c r="CW42" s="176">
        <f t="shared" si="4"/>
        <v>0</v>
      </c>
      <c r="CX42" s="87">
        <f t="shared" si="5"/>
        <v>0</v>
      </c>
      <c r="CY42" s="108" t="str">
        <f aca="true" t="shared" si="6" ref="CY42:CY47">B42</f>
        <v>Hara</v>
      </c>
    </row>
    <row r="43" spans="1:103" ht="14.25">
      <c r="A43" s="132">
        <f>'2005出席'!C35</f>
        <v>30</v>
      </c>
      <c r="B43" s="133" t="str">
        <f>'2005出席'!D35</f>
        <v>Kabuta</v>
      </c>
      <c r="C43" s="88"/>
      <c r="D43" s="86"/>
      <c r="E43" s="86"/>
      <c r="F43" s="86"/>
      <c r="G43" s="86"/>
      <c r="H43" s="87"/>
      <c r="I43" s="88"/>
      <c r="J43" s="86"/>
      <c r="K43" s="86"/>
      <c r="L43" s="86"/>
      <c r="M43" s="86"/>
      <c r="N43" s="86"/>
      <c r="O43" s="86"/>
      <c r="P43" s="87"/>
      <c r="Q43" s="88"/>
      <c r="R43" s="86"/>
      <c r="S43" s="86"/>
      <c r="T43" s="87"/>
      <c r="U43" s="88"/>
      <c r="V43" s="86"/>
      <c r="W43" s="86"/>
      <c r="X43" s="87"/>
      <c r="Y43" s="88"/>
      <c r="Z43" s="86"/>
      <c r="AA43" s="86"/>
      <c r="AB43" s="87"/>
      <c r="AC43" s="88"/>
      <c r="AD43" s="86"/>
      <c r="AE43" s="86"/>
      <c r="AF43" s="86"/>
      <c r="AG43" s="86"/>
      <c r="AH43" s="87"/>
      <c r="AI43" s="88"/>
      <c r="AJ43" s="86"/>
      <c r="AK43" s="86"/>
      <c r="AL43" s="87"/>
      <c r="AM43" s="88"/>
      <c r="AN43" s="86"/>
      <c r="AO43" s="86"/>
      <c r="AP43" s="87"/>
      <c r="AQ43" s="88"/>
      <c r="AR43" s="86"/>
      <c r="AS43" s="86"/>
      <c r="AT43" s="87"/>
      <c r="AU43" s="88"/>
      <c r="AV43" s="86"/>
      <c r="AW43" s="86"/>
      <c r="AX43" s="87"/>
      <c r="AY43" s="88"/>
      <c r="AZ43" s="86"/>
      <c r="BA43" s="86"/>
      <c r="BB43" s="87"/>
      <c r="BC43" s="88"/>
      <c r="BD43" s="86"/>
      <c r="BE43" s="86"/>
      <c r="BF43" s="87"/>
      <c r="BG43" s="88"/>
      <c r="BH43" s="86"/>
      <c r="BI43" s="86"/>
      <c r="BJ43" s="87"/>
      <c r="BK43" s="88"/>
      <c r="BL43" s="86"/>
      <c r="BM43" s="86"/>
      <c r="BN43" s="87"/>
      <c r="BO43" s="88"/>
      <c r="BP43" s="86"/>
      <c r="BQ43" s="86"/>
      <c r="BR43" s="87"/>
      <c r="BS43" s="88"/>
      <c r="BT43" s="86"/>
      <c r="BU43" s="86"/>
      <c r="BV43" s="87"/>
      <c r="BW43" s="88"/>
      <c r="BX43" s="86"/>
      <c r="BY43" s="86"/>
      <c r="BZ43" s="87"/>
      <c r="CA43" s="88"/>
      <c r="CB43" s="86"/>
      <c r="CC43" s="86"/>
      <c r="CD43" s="87"/>
      <c r="CE43" s="88"/>
      <c r="CF43" s="86"/>
      <c r="CG43" s="86"/>
      <c r="CH43" s="87"/>
      <c r="CI43" s="88"/>
      <c r="CJ43" s="86"/>
      <c r="CK43" s="86"/>
      <c r="CL43" s="87"/>
      <c r="CM43" s="88"/>
      <c r="CN43" s="86"/>
      <c r="CO43" s="86"/>
      <c r="CP43" s="87"/>
      <c r="CQ43" s="88"/>
      <c r="CR43" s="86"/>
      <c r="CS43" s="86"/>
      <c r="CT43" s="87"/>
      <c r="CU43" s="88"/>
      <c r="CV43" s="86"/>
      <c r="CW43" s="176">
        <f t="shared" si="4"/>
        <v>0</v>
      </c>
      <c r="CX43" s="87">
        <f t="shared" si="5"/>
        <v>0</v>
      </c>
      <c r="CY43" s="108" t="str">
        <f t="shared" si="6"/>
        <v>Kabuta</v>
      </c>
    </row>
    <row r="44" spans="1:103" ht="14.25">
      <c r="A44" s="132">
        <f>'2005出席'!C27</f>
        <v>31</v>
      </c>
      <c r="B44" s="133" t="str">
        <f>'2005出席'!D27</f>
        <v>Hisaki</v>
      </c>
      <c r="C44" s="88"/>
      <c r="D44" s="86"/>
      <c r="E44" s="86"/>
      <c r="F44" s="86"/>
      <c r="G44" s="86"/>
      <c r="H44" s="87"/>
      <c r="I44" s="88"/>
      <c r="J44" s="86"/>
      <c r="K44" s="86"/>
      <c r="L44" s="86"/>
      <c r="M44" s="86"/>
      <c r="N44" s="86"/>
      <c r="O44" s="86"/>
      <c r="P44" s="87"/>
      <c r="Q44" s="88"/>
      <c r="R44" s="86"/>
      <c r="S44" s="86"/>
      <c r="T44" s="87"/>
      <c r="U44" s="88"/>
      <c r="V44" s="86"/>
      <c r="W44" s="86"/>
      <c r="X44" s="87"/>
      <c r="Y44" s="88"/>
      <c r="Z44" s="86"/>
      <c r="AA44" s="86"/>
      <c r="AB44" s="87"/>
      <c r="AC44" s="88"/>
      <c r="AD44" s="86"/>
      <c r="AE44" s="86"/>
      <c r="AF44" s="86"/>
      <c r="AG44" s="86"/>
      <c r="AH44" s="87"/>
      <c r="AI44" s="88"/>
      <c r="AJ44" s="86"/>
      <c r="AK44" s="86"/>
      <c r="AL44" s="87"/>
      <c r="AM44" s="88"/>
      <c r="AN44" s="86"/>
      <c r="AO44" s="86"/>
      <c r="AP44" s="87"/>
      <c r="AQ44" s="88"/>
      <c r="AR44" s="86"/>
      <c r="AS44" s="86"/>
      <c r="AT44" s="87"/>
      <c r="AU44" s="88"/>
      <c r="AV44" s="86"/>
      <c r="AW44" s="86"/>
      <c r="AX44" s="87"/>
      <c r="AY44" s="88"/>
      <c r="AZ44" s="86"/>
      <c r="BA44" s="86"/>
      <c r="BB44" s="87"/>
      <c r="BC44" s="88"/>
      <c r="BD44" s="86"/>
      <c r="BE44" s="86"/>
      <c r="BF44" s="87"/>
      <c r="BG44" s="88"/>
      <c r="BH44" s="86"/>
      <c r="BI44" s="86"/>
      <c r="BJ44" s="87"/>
      <c r="BK44" s="88"/>
      <c r="BL44" s="86"/>
      <c r="BM44" s="86"/>
      <c r="BN44" s="87"/>
      <c r="BO44" s="88"/>
      <c r="BP44" s="86"/>
      <c r="BQ44" s="86"/>
      <c r="BR44" s="87"/>
      <c r="BS44" s="88"/>
      <c r="BT44" s="86"/>
      <c r="BU44" s="86"/>
      <c r="BV44" s="87"/>
      <c r="BW44" s="88"/>
      <c r="BX44" s="86"/>
      <c r="BY44" s="86"/>
      <c r="BZ44" s="87"/>
      <c r="CA44" s="88"/>
      <c r="CB44" s="86"/>
      <c r="CC44" s="86"/>
      <c r="CD44" s="87"/>
      <c r="CE44" s="88"/>
      <c r="CF44" s="86"/>
      <c r="CG44" s="86"/>
      <c r="CH44" s="87"/>
      <c r="CI44" s="88"/>
      <c r="CJ44" s="86"/>
      <c r="CK44" s="86"/>
      <c r="CL44" s="87"/>
      <c r="CM44" s="88"/>
      <c r="CN44" s="86"/>
      <c r="CO44" s="86"/>
      <c r="CP44" s="87"/>
      <c r="CQ44" s="88"/>
      <c r="CR44" s="86"/>
      <c r="CS44" s="86"/>
      <c r="CT44" s="87"/>
      <c r="CU44" s="88"/>
      <c r="CV44" s="86"/>
      <c r="CW44" s="176">
        <f t="shared" si="4"/>
        <v>0</v>
      </c>
      <c r="CX44" s="87">
        <f t="shared" si="5"/>
        <v>0</v>
      </c>
      <c r="CY44" s="108" t="str">
        <f t="shared" si="6"/>
        <v>Hisaki</v>
      </c>
    </row>
    <row r="45" spans="1:103" ht="14.25">
      <c r="A45" s="132">
        <f>'2005出席'!C34</f>
        <v>33</v>
      </c>
      <c r="B45" s="133" t="str">
        <f>'2005出席'!D34</f>
        <v>Miyazawa</v>
      </c>
      <c r="C45" s="88"/>
      <c r="D45" s="86"/>
      <c r="E45" s="86"/>
      <c r="F45" s="86"/>
      <c r="G45" s="86"/>
      <c r="H45" s="87"/>
      <c r="I45" s="88"/>
      <c r="J45" s="86"/>
      <c r="K45" s="86"/>
      <c r="L45" s="86"/>
      <c r="M45" s="86"/>
      <c r="N45" s="86"/>
      <c r="O45" s="86"/>
      <c r="P45" s="87"/>
      <c r="Q45" s="88"/>
      <c r="R45" s="86"/>
      <c r="S45" s="86"/>
      <c r="T45" s="87"/>
      <c r="U45" s="88"/>
      <c r="V45" s="86"/>
      <c r="W45" s="86"/>
      <c r="X45" s="87"/>
      <c r="Y45" s="88"/>
      <c r="Z45" s="86"/>
      <c r="AA45" s="86"/>
      <c r="AB45" s="87"/>
      <c r="AC45" s="88"/>
      <c r="AD45" s="86"/>
      <c r="AE45" s="86"/>
      <c r="AF45" s="86"/>
      <c r="AG45" s="86"/>
      <c r="AH45" s="87"/>
      <c r="AI45" s="88"/>
      <c r="AJ45" s="86"/>
      <c r="AK45" s="86"/>
      <c r="AL45" s="87"/>
      <c r="AM45" s="88"/>
      <c r="AN45" s="86"/>
      <c r="AO45" s="86"/>
      <c r="AP45" s="87"/>
      <c r="AQ45" s="88"/>
      <c r="AR45" s="86"/>
      <c r="AS45" s="86"/>
      <c r="AT45" s="87"/>
      <c r="AU45" s="88"/>
      <c r="AV45" s="86"/>
      <c r="AW45" s="86"/>
      <c r="AX45" s="87"/>
      <c r="AY45" s="88"/>
      <c r="AZ45" s="86"/>
      <c r="BA45" s="86"/>
      <c r="BB45" s="87"/>
      <c r="BC45" s="88"/>
      <c r="BD45" s="86"/>
      <c r="BE45" s="86"/>
      <c r="BF45" s="87"/>
      <c r="BG45" s="88"/>
      <c r="BH45" s="86"/>
      <c r="BI45" s="86"/>
      <c r="BJ45" s="87"/>
      <c r="BK45" s="88"/>
      <c r="BL45" s="86"/>
      <c r="BM45" s="86"/>
      <c r="BN45" s="87"/>
      <c r="BO45" s="88"/>
      <c r="BP45" s="86"/>
      <c r="BQ45" s="86"/>
      <c r="BR45" s="87"/>
      <c r="BS45" s="88"/>
      <c r="BT45" s="86"/>
      <c r="BU45" s="86"/>
      <c r="BV45" s="87"/>
      <c r="BW45" s="88"/>
      <c r="BX45" s="86"/>
      <c r="BY45" s="86"/>
      <c r="BZ45" s="87"/>
      <c r="CA45" s="88"/>
      <c r="CB45" s="86"/>
      <c r="CC45" s="86"/>
      <c r="CD45" s="87"/>
      <c r="CE45" s="88"/>
      <c r="CF45" s="86"/>
      <c r="CG45" s="86"/>
      <c r="CH45" s="87"/>
      <c r="CI45" s="88"/>
      <c r="CJ45" s="86"/>
      <c r="CK45" s="86"/>
      <c r="CL45" s="87"/>
      <c r="CM45" s="88"/>
      <c r="CN45" s="86"/>
      <c r="CO45" s="86"/>
      <c r="CP45" s="87"/>
      <c r="CQ45" s="88"/>
      <c r="CR45" s="86"/>
      <c r="CS45" s="86"/>
      <c r="CT45" s="87"/>
      <c r="CU45" s="88"/>
      <c r="CV45" s="86"/>
      <c r="CW45" s="176">
        <f t="shared" si="4"/>
        <v>0</v>
      </c>
      <c r="CX45" s="87">
        <f t="shared" si="5"/>
        <v>0</v>
      </c>
      <c r="CY45" s="108" t="str">
        <f t="shared" si="6"/>
        <v>Miyazawa</v>
      </c>
    </row>
    <row r="46" spans="1:103" ht="14.25">
      <c r="A46" s="132">
        <f>'2005出席'!C32</f>
        <v>34</v>
      </c>
      <c r="B46" s="133" t="str">
        <f>'2005出席'!D32</f>
        <v>Ohnishi</v>
      </c>
      <c r="C46" s="88"/>
      <c r="D46" s="86"/>
      <c r="E46" s="86"/>
      <c r="F46" s="86"/>
      <c r="G46" s="86"/>
      <c r="H46" s="87"/>
      <c r="I46" s="88"/>
      <c r="J46" s="86"/>
      <c r="K46" s="86"/>
      <c r="L46" s="86"/>
      <c r="M46" s="86"/>
      <c r="N46" s="86"/>
      <c r="O46" s="86"/>
      <c r="P46" s="87"/>
      <c r="Q46" s="88"/>
      <c r="R46" s="86"/>
      <c r="S46" s="86"/>
      <c r="T46" s="87"/>
      <c r="U46" s="88"/>
      <c r="V46" s="86"/>
      <c r="W46" s="86"/>
      <c r="X46" s="87"/>
      <c r="Y46" s="88"/>
      <c r="Z46" s="86"/>
      <c r="AA46" s="86"/>
      <c r="AB46" s="87"/>
      <c r="AC46" s="88"/>
      <c r="AD46" s="86"/>
      <c r="AE46" s="86"/>
      <c r="AF46" s="86"/>
      <c r="AG46" s="86"/>
      <c r="AH46" s="87"/>
      <c r="AI46" s="88"/>
      <c r="AJ46" s="86"/>
      <c r="AK46" s="86"/>
      <c r="AL46" s="87"/>
      <c r="AM46" s="88"/>
      <c r="AN46" s="86"/>
      <c r="AO46" s="86"/>
      <c r="AP46" s="87"/>
      <c r="AQ46" s="88"/>
      <c r="AR46" s="86"/>
      <c r="AS46" s="86"/>
      <c r="AT46" s="87"/>
      <c r="AU46" s="88"/>
      <c r="AV46" s="86"/>
      <c r="AW46" s="86"/>
      <c r="AX46" s="87"/>
      <c r="AY46" s="88"/>
      <c r="AZ46" s="86"/>
      <c r="BA46" s="86"/>
      <c r="BB46" s="87"/>
      <c r="BC46" s="88"/>
      <c r="BD46" s="86"/>
      <c r="BE46" s="86"/>
      <c r="BF46" s="87"/>
      <c r="BG46" s="88"/>
      <c r="BH46" s="86"/>
      <c r="BI46" s="86"/>
      <c r="BJ46" s="87"/>
      <c r="BK46" s="88"/>
      <c r="BL46" s="86"/>
      <c r="BM46" s="86"/>
      <c r="BN46" s="87"/>
      <c r="BO46" s="88"/>
      <c r="BP46" s="86"/>
      <c r="BQ46" s="86"/>
      <c r="BR46" s="87"/>
      <c r="BS46" s="88"/>
      <c r="BT46" s="86"/>
      <c r="BU46" s="86"/>
      <c r="BV46" s="87"/>
      <c r="BW46" s="88"/>
      <c r="BX46" s="86"/>
      <c r="BY46" s="86"/>
      <c r="BZ46" s="87"/>
      <c r="CA46" s="88"/>
      <c r="CB46" s="86"/>
      <c r="CC46" s="86"/>
      <c r="CD46" s="87"/>
      <c r="CE46" s="88"/>
      <c r="CF46" s="86"/>
      <c r="CG46" s="86"/>
      <c r="CH46" s="87"/>
      <c r="CI46" s="88"/>
      <c r="CJ46" s="86"/>
      <c r="CK46" s="86"/>
      <c r="CL46" s="87"/>
      <c r="CM46" s="88"/>
      <c r="CN46" s="86"/>
      <c r="CO46" s="86"/>
      <c r="CP46" s="87"/>
      <c r="CQ46" s="88"/>
      <c r="CR46" s="86"/>
      <c r="CS46" s="86"/>
      <c r="CT46" s="87"/>
      <c r="CU46" s="88"/>
      <c r="CV46" s="86"/>
      <c r="CW46" s="176">
        <f t="shared" si="4"/>
        <v>0</v>
      </c>
      <c r="CX46" s="87">
        <f t="shared" si="5"/>
        <v>0</v>
      </c>
      <c r="CY46" s="108" t="str">
        <f t="shared" si="6"/>
        <v>Ohnishi</v>
      </c>
    </row>
    <row r="47" spans="1:103" ht="14.25">
      <c r="A47" s="132">
        <f>'2005出席'!C33</f>
        <v>37</v>
      </c>
      <c r="B47" s="133" t="str">
        <f>'2005出席'!D33</f>
        <v>Seko</v>
      </c>
      <c r="C47" s="88"/>
      <c r="D47" s="86"/>
      <c r="E47" s="86"/>
      <c r="F47" s="86"/>
      <c r="G47" s="86"/>
      <c r="H47" s="87"/>
      <c r="I47" s="88"/>
      <c r="J47" s="86"/>
      <c r="K47" s="86"/>
      <c r="L47" s="86"/>
      <c r="M47" s="86"/>
      <c r="N47" s="86"/>
      <c r="O47" s="86"/>
      <c r="P47" s="87"/>
      <c r="Q47" s="88"/>
      <c r="R47" s="86"/>
      <c r="S47" s="86"/>
      <c r="T47" s="87"/>
      <c r="U47" s="88"/>
      <c r="V47" s="86"/>
      <c r="W47" s="86"/>
      <c r="X47" s="87"/>
      <c r="Y47" s="88"/>
      <c r="Z47" s="86"/>
      <c r="AA47" s="86"/>
      <c r="AB47" s="87"/>
      <c r="AC47" s="88"/>
      <c r="AD47" s="86"/>
      <c r="AE47" s="86"/>
      <c r="AF47" s="86"/>
      <c r="AG47" s="86"/>
      <c r="AH47" s="87"/>
      <c r="AI47" s="88"/>
      <c r="AJ47" s="86"/>
      <c r="AK47" s="86"/>
      <c r="AL47" s="87"/>
      <c r="AM47" s="88"/>
      <c r="AN47" s="86"/>
      <c r="AO47" s="86"/>
      <c r="AP47" s="87"/>
      <c r="AQ47" s="88"/>
      <c r="AR47" s="86"/>
      <c r="AS47" s="86"/>
      <c r="AT47" s="87"/>
      <c r="AU47" s="88"/>
      <c r="AV47" s="86"/>
      <c r="AW47" s="86"/>
      <c r="AX47" s="87"/>
      <c r="AY47" s="88"/>
      <c r="AZ47" s="86"/>
      <c r="BA47" s="86"/>
      <c r="BB47" s="87"/>
      <c r="BC47" s="88"/>
      <c r="BD47" s="86"/>
      <c r="BE47" s="86"/>
      <c r="BF47" s="87"/>
      <c r="BG47" s="88"/>
      <c r="BH47" s="86"/>
      <c r="BI47" s="86"/>
      <c r="BJ47" s="87"/>
      <c r="BK47" s="88"/>
      <c r="BL47" s="86"/>
      <c r="BM47" s="86"/>
      <c r="BN47" s="87"/>
      <c r="BO47" s="88"/>
      <c r="BP47" s="86"/>
      <c r="BQ47" s="86"/>
      <c r="BR47" s="87"/>
      <c r="BS47" s="88"/>
      <c r="BT47" s="86"/>
      <c r="BU47" s="86"/>
      <c r="BV47" s="87"/>
      <c r="BW47" s="88"/>
      <c r="BX47" s="86"/>
      <c r="BY47" s="86"/>
      <c r="BZ47" s="87"/>
      <c r="CA47" s="88"/>
      <c r="CB47" s="86"/>
      <c r="CC47" s="86"/>
      <c r="CD47" s="87"/>
      <c r="CE47" s="88"/>
      <c r="CF47" s="86"/>
      <c r="CG47" s="86"/>
      <c r="CH47" s="87"/>
      <c r="CI47" s="88"/>
      <c r="CJ47" s="86"/>
      <c r="CK47" s="86"/>
      <c r="CL47" s="87"/>
      <c r="CM47" s="88"/>
      <c r="CN47" s="86"/>
      <c r="CO47" s="86"/>
      <c r="CP47" s="87"/>
      <c r="CQ47" s="88"/>
      <c r="CR47" s="86"/>
      <c r="CS47" s="86"/>
      <c r="CT47" s="87"/>
      <c r="CU47" s="88"/>
      <c r="CV47" s="86"/>
      <c r="CW47" s="176">
        <f t="shared" si="4"/>
        <v>0</v>
      </c>
      <c r="CX47" s="87">
        <f t="shared" si="5"/>
        <v>0</v>
      </c>
      <c r="CY47" s="108" t="str">
        <f t="shared" si="6"/>
        <v>Seko</v>
      </c>
    </row>
    <row r="48" spans="1:103" ht="14.25">
      <c r="A48" s="132" t="str">
        <f>'2005出席'!C48</f>
        <v>77(35)</v>
      </c>
      <c r="B48" s="133" t="str">
        <f>'2005出席'!D48</f>
        <v>Yoshida</v>
      </c>
      <c r="C48" s="88"/>
      <c r="D48" s="86"/>
      <c r="E48" s="86"/>
      <c r="F48" s="86"/>
      <c r="G48" s="86"/>
      <c r="H48" s="87"/>
      <c r="I48" s="88"/>
      <c r="J48" s="86"/>
      <c r="K48" s="86"/>
      <c r="L48" s="86"/>
      <c r="M48" s="86"/>
      <c r="N48" s="86"/>
      <c r="O48" s="86"/>
      <c r="P48" s="87"/>
      <c r="Q48" s="88"/>
      <c r="R48" s="86"/>
      <c r="S48" s="86"/>
      <c r="T48" s="87"/>
      <c r="U48" s="88"/>
      <c r="V48" s="86"/>
      <c r="W48" s="86"/>
      <c r="X48" s="87"/>
      <c r="Y48" s="88"/>
      <c r="Z48" s="86"/>
      <c r="AA48" s="86"/>
      <c r="AB48" s="87"/>
      <c r="AC48" s="88"/>
      <c r="AD48" s="86"/>
      <c r="AE48" s="86"/>
      <c r="AF48" s="86"/>
      <c r="AG48" s="86"/>
      <c r="AH48" s="87"/>
      <c r="AI48" s="88"/>
      <c r="AJ48" s="86"/>
      <c r="AK48" s="86"/>
      <c r="AL48" s="87"/>
      <c r="AM48" s="88"/>
      <c r="AN48" s="86"/>
      <c r="AO48" s="86"/>
      <c r="AP48" s="87"/>
      <c r="AQ48" s="88"/>
      <c r="AR48" s="86"/>
      <c r="AS48" s="86"/>
      <c r="AT48" s="87"/>
      <c r="AU48" s="88"/>
      <c r="AV48" s="86"/>
      <c r="AW48" s="86"/>
      <c r="AX48" s="87"/>
      <c r="AY48" s="88"/>
      <c r="AZ48" s="86"/>
      <c r="BA48" s="86"/>
      <c r="BB48" s="87"/>
      <c r="BC48" s="88"/>
      <c r="BD48" s="86"/>
      <c r="BE48" s="86"/>
      <c r="BF48" s="87"/>
      <c r="BG48" s="88"/>
      <c r="BH48" s="86"/>
      <c r="BI48" s="86"/>
      <c r="BJ48" s="87"/>
      <c r="BK48" s="88"/>
      <c r="BL48" s="86"/>
      <c r="BM48" s="86"/>
      <c r="BN48" s="87"/>
      <c r="BO48" s="88"/>
      <c r="BP48" s="86"/>
      <c r="BQ48" s="86"/>
      <c r="BR48" s="87"/>
      <c r="BS48" s="88"/>
      <c r="BT48" s="86"/>
      <c r="BU48" s="86"/>
      <c r="BV48" s="87"/>
      <c r="BW48" s="88"/>
      <c r="BX48" s="86"/>
      <c r="BY48" s="86"/>
      <c r="BZ48" s="87"/>
      <c r="CA48" s="88"/>
      <c r="CB48" s="86"/>
      <c r="CC48" s="86"/>
      <c r="CD48" s="87"/>
      <c r="CE48" s="88"/>
      <c r="CF48" s="86"/>
      <c r="CG48" s="86"/>
      <c r="CH48" s="87"/>
      <c r="CI48" s="88"/>
      <c r="CJ48" s="86"/>
      <c r="CK48" s="86"/>
      <c r="CL48" s="87"/>
      <c r="CM48" s="88"/>
      <c r="CN48" s="86"/>
      <c r="CO48" s="86"/>
      <c r="CP48" s="87"/>
      <c r="CQ48" s="88"/>
      <c r="CR48" s="86"/>
      <c r="CS48" s="86"/>
      <c r="CT48" s="87"/>
      <c r="CU48" s="88"/>
      <c r="CV48" s="86"/>
      <c r="CW48" s="176">
        <f t="shared" si="4"/>
        <v>0</v>
      </c>
      <c r="CX48" s="87">
        <f t="shared" si="5"/>
        <v>0</v>
      </c>
      <c r="CY48" s="108" t="str">
        <f t="shared" si="3"/>
        <v>Yoshida</v>
      </c>
    </row>
    <row r="49" spans="1:103" ht="14.25">
      <c r="A49" s="132" t="str">
        <f>'2005出席'!C55</f>
        <v>(1)</v>
      </c>
      <c r="B49" s="133" t="str">
        <f>'2005出席'!D55</f>
        <v>Abura</v>
      </c>
      <c r="C49" s="88"/>
      <c r="D49" s="86"/>
      <c r="E49" s="86"/>
      <c r="F49" s="86"/>
      <c r="G49" s="86"/>
      <c r="H49" s="87"/>
      <c r="I49" s="88"/>
      <c r="J49" s="86"/>
      <c r="K49" s="86"/>
      <c r="L49" s="86"/>
      <c r="M49" s="86"/>
      <c r="N49" s="86"/>
      <c r="O49" s="86"/>
      <c r="P49" s="87"/>
      <c r="Q49" s="88"/>
      <c r="R49" s="86"/>
      <c r="S49" s="86"/>
      <c r="T49" s="87"/>
      <c r="U49" s="88"/>
      <c r="V49" s="86"/>
      <c r="W49" s="86"/>
      <c r="X49" s="87"/>
      <c r="Y49" s="88"/>
      <c r="Z49" s="86"/>
      <c r="AA49" s="86"/>
      <c r="AB49" s="87"/>
      <c r="AC49" s="88"/>
      <c r="AD49" s="86"/>
      <c r="AE49" s="86"/>
      <c r="AF49" s="86"/>
      <c r="AG49" s="86"/>
      <c r="AH49" s="87"/>
      <c r="AI49" s="88"/>
      <c r="AJ49" s="86"/>
      <c r="AK49" s="86"/>
      <c r="AL49" s="87"/>
      <c r="AM49" s="88"/>
      <c r="AN49" s="86"/>
      <c r="AO49" s="86"/>
      <c r="AP49" s="87"/>
      <c r="AQ49" s="88"/>
      <c r="AR49" s="86"/>
      <c r="AS49" s="86"/>
      <c r="AT49" s="87"/>
      <c r="AU49" s="88"/>
      <c r="AV49" s="86"/>
      <c r="AW49" s="86"/>
      <c r="AX49" s="87"/>
      <c r="AY49" s="88"/>
      <c r="AZ49" s="86"/>
      <c r="BA49" s="86"/>
      <c r="BB49" s="87"/>
      <c r="BC49" s="88"/>
      <c r="BD49" s="86"/>
      <c r="BE49" s="86"/>
      <c r="BF49" s="87"/>
      <c r="BG49" s="88"/>
      <c r="BH49" s="86"/>
      <c r="BI49" s="86"/>
      <c r="BJ49" s="87"/>
      <c r="BK49" s="88"/>
      <c r="BL49" s="86"/>
      <c r="BM49" s="86"/>
      <c r="BN49" s="87"/>
      <c r="BO49" s="88"/>
      <c r="BP49" s="86"/>
      <c r="BQ49" s="86"/>
      <c r="BR49" s="87"/>
      <c r="BS49" s="88"/>
      <c r="BT49" s="86"/>
      <c r="BU49" s="86"/>
      <c r="BV49" s="87"/>
      <c r="BW49" s="88"/>
      <c r="BX49" s="86"/>
      <c r="BY49" s="86"/>
      <c r="BZ49" s="87"/>
      <c r="CA49" s="88"/>
      <c r="CB49" s="86"/>
      <c r="CC49" s="86"/>
      <c r="CD49" s="87"/>
      <c r="CE49" s="88"/>
      <c r="CF49" s="86"/>
      <c r="CG49" s="86"/>
      <c r="CH49" s="87"/>
      <c r="CI49" s="88"/>
      <c r="CJ49" s="86"/>
      <c r="CK49" s="86"/>
      <c r="CL49" s="87"/>
      <c r="CM49" s="88"/>
      <c r="CN49" s="86"/>
      <c r="CO49" s="86"/>
      <c r="CP49" s="87"/>
      <c r="CQ49" s="88"/>
      <c r="CR49" s="86"/>
      <c r="CS49" s="86"/>
      <c r="CT49" s="87"/>
      <c r="CU49" s="88"/>
      <c r="CV49" s="86"/>
      <c r="CW49" s="176">
        <f t="shared" si="4"/>
        <v>0</v>
      </c>
      <c r="CX49" s="87">
        <f t="shared" si="5"/>
        <v>0</v>
      </c>
      <c r="CY49" s="108" t="str">
        <f t="shared" si="3"/>
        <v>Abura</v>
      </c>
    </row>
    <row r="50" spans="1:103" ht="14.25">
      <c r="A50" s="132" t="str">
        <f>'2005出席'!C56</f>
        <v>(2)</v>
      </c>
      <c r="B50" s="133" t="str">
        <f>'2005出席'!D56</f>
        <v>Yamada</v>
      </c>
      <c r="C50" s="88"/>
      <c r="D50" s="86"/>
      <c r="E50" s="86"/>
      <c r="F50" s="86"/>
      <c r="G50" s="86"/>
      <c r="H50" s="87"/>
      <c r="I50" s="88"/>
      <c r="J50" s="86"/>
      <c r="K50" s="86"/>
      <c r="L50" s="86"/>
      <c r="M50" s="86"/>
      <c r="N50" s="86"/>
      <c r="O50" s="86"/>
      <c r="P50" s="87"/>
      <c r="Q50" s="88"/>
      <c r="R50" s="86"/>
      <c r="S50" s="86"/>
      <c r="T50" s="87"/>
      <c r="U50" s="88"/>
      <c r="V50" s="86"/>
      <c r="W50" s="86"/>
      <c r="X50" s="87"/>
      <c r="Y50" s="88"/>
      <c r="Z50" s="86"/>
      <c r="AA50" s="86"/>
      <c r="AB50" s="87"/>
      <c r="AC50" s="88"/>
      <c r="AD50" s="86"/>
      <c r="AE50" s="86"/>
      <c r="AF50" s="86"/>
      <c r="AG50" s="86"/>
      <c r="AH50" s="87"/>
      <c r="AI50" s="88"/>
      <c r="AJ50" s="86"/>
      <c r="AK50" s="86"/>
      <c r="AL50" s="87"/>
      <c r="AM50" s="88"/>
      <c r="AN50" s="86"/>
      <c r="AO50" s="86"/>
      <c r="AP50" s="87"/>
      <c r="AQ50" s="88"/>
      <c r="AR50" s="86"/>
      <c r="AS50" s="86"/>
      <c r="AT50" s="87"/>
      <c r="AU50" s="88"/>
      <c r="AV50" s="86"/>
      <c r="AW50" s="86"/>
      <c r="AX50" s="87"/>
      <c r="AY50" s="88"/>
      <c r="AZ50" s="86"/>
      <c r="BA50" s="86"/>
      <c r="BB50" s="87"/>
      <c r="BC50" s="88"/>
      <c r="BD50" s="86"/>
      <c r="BE50" s="86"/>
      <c r="BF50" s="87"/>
      <c r="BG50" s="88"/>
      <c r="BH50" s="86"/>
      <c r="BI50" s="86"/>
      <c r="BJ50" s="87"/>
      <c r="BK50" s="88"/>
      <c r="BL50" s="86"/>
      <c r="BM50" s="86"/>
      <c r="BN50" s="87"/>
      <c r="BO50" s="88"/>
      <c r="BP50" s="86"/>
      <c r="BQ50" s="86"/>
      <c r="BR50" s="87"/>
      <c r="BS50" s="88"/>
      <c r="BT50" s="86"/>
      <c r="BU50" s="86"/>
      <c r="BV50" s="87"/>
      <c r="BW50" s="88"/>
      <c r="BX50" s="86"/>
      <c r="BY50" s="86"/>
      <c r="BZ50" s="87"/>
      <c r="CA50" s="88"/>
      <c r="CB50" s="86"/>
      <c r="CC50" s="86"/>
      <c r="CD50" s="87"/>
      <c r="CE50" s="88"/>
      <c r="CF50" s="86"/>
      <c r="CG50" s="86"/>
      <c r="CH50" s="87"/>
      <c r="CI50" s="88"/>
      <c r="CJ50" s="86"/>
      <c r="CK50" s="86"/>
      <c r="CL50" s="87"/>
      <c r="CM50" s="88"/>
      <c r="CN50" s="86"/>
      <c r="CO50" s="86"/>
      <c r="CP50" s="87"/>
      <c r="CQ50" s="88"/>
      <c r="CR50" s="86"/>
      <c r="CS50" s="86"/>
      <c r="CT50" s="87"/>
      <c r="CU50" s="88"/>
      <c r="CV50" s="86"/>
      <c r="CW50" s="176">
        <f t="shared" si="4"/>
        <v>0</v>
      </c>
      <c r="CX50" s="87">
        <f t="shared" si="5"/>
        <v>0</v>
      </c>
      <c r="CY50" s="108" t="str">
        <f aca="true" t="shared" si="7" ref="CY50:CY71">B50</f>
        <v>Yamada</v>
      </c>
    </row>
    <row r="51" spans="1:103" ht="14.25">
      <c r="A51" s="132" t="str">
        <f>'2005出席'!C57</f>
        <v>(3)</v>
      </c>
      <c r="B51" s="133" t="str">
        <f>'2005出席'!D57</f>
        <v>Higashi</v>
      </c>
      <c r="C51" s="88"/>
      <c r="D51" s="86"/>
      <c r="E51" s="86"/>
      <c r="F51" s="86"/>
      <c r="G51" s="86"/>
      <c r="H51" s="87"/>
      <c r="I51" s="88"/>
      <c r="J51" s="86"/>
      <c r="K51" s="86"/>
      <c r="L51" s="86"/>
      <c r="M51" s="86"/>
      <c r="N51" s="86"/>
      <c r="O51" s="86"/>
      <c r="P51" s="87"/>
      <c r="Q51" s="88"/>
      <c r="R51" s="86"/>
      <c r="S51" s="86"/>
      <c r="T51" s="87"/>
      <c r="U51" s="88"/>
      <c r="V51" s="86"/>
      <c r="W51" s="86"/>
      <c r="X51" s="87"/>
      <c r="Y51" s="88"/>
      <c r="Z51" s="86"/>
      <c r="AA51" s="86"/>
      <c r="AB51" s="87"/>
      <c r="AC51" s="88"/>
      <c r="AD51" s="86"/>
      <c r="AE51" s="86"/>
      <c r="AF51" s="86"/>
      <c r="AG51" s="86"/>
      <c r="AH51" s="87"/>
      <c r="AI51" s="88"/>
      <c r="AJ51" s="86"/>
      <c r="AK51" s="86"/>
      <c r="AL51" s="87"/>
      <c r="AM51" s="88"/>
      <c r="AN51" s="86"/>
      <c r="AO51" s="86"/>
      <c r="AP51" s="87"/>
      <c r="AQ51" s="88"/>
      <c r="AR51" s="86"/>
      <c r="AS51" s="86"/>
      <c r="AT51" s="87"/>
      <c r="AU51" s="88"/>
      <c r="AV51" s="86"/>
      <c r="AW51" s="86"/>
      <c r="AX51" s="87"/>
      <c r="AY51" s="88"/>
      <c r="AZ51" s="86"/>
      <c r="BA51" s="86"/>
      <c r="BB51" s="87"/>
      <c r="BC51" s="88"/>
      <c r="BD51" s="86"/>
      <c r="BE51" s="86"/>
      <c r="BF51" s="87"/>
      <c r="BG51" s="88"/>
      <c r="BH51" s="86"/>
      <c r="BI51" s="86"/>
      <c r="BJ51" s="87"/>
      <c r="BK51" s="88"/>
      <c r="BL51" s="86"/>
      <c r="BM51" s="86"/>
      <c r="BN51" s="87"/>
      <c r="BO51" s="88"/>
      <c r="BP51" s="86"/>
      <c r="BQ51" s="86"/>
      <c r="BR51" s="87"/>
      <c r="BS51" s="88"/>
      <c r="BT51" s="86"/>
      <c r="BU51" s="86"/>
      <c r="BV51" s="87"/>
      <c r="BW51" s="88"/>
      <c r="BX51" s="86"/>
      <c r="BY51" s="86"/>
      <c r="BZ51" s="87"/>
      <c r="CA51" s="88"/>
      <c r="CB51" s="86"/>
      <c r="CC51" s="86"/>
      <c r="CD51" s="87"/>
      <c r="CE51" s="88"/>
      <c r="CF51" s="86"/>
      <c r="CG51" s="86"/>
      <c r="CH51" s="87"/>
      <c r="CI51" s="88"/>
      <c r="CJ51" s="86"/>
      <c r="CK51" s="86"/>
      <c r="CL51" s="87"/>
      <c r="CM51" s="88"/>
      <c r="CN51" s="86"/>
      <c r="CO51" s="86"/>
      <c r="CP51" s="87"/>
      <c r="CQ51" s="88"/>
      <c r="CR51" s="86"/>
      <c r="CS51" s="86"/>
      <c r="CT51" s="87"/>
      <c r="CU51" s="88"/>
      <c r="CV51" s="86"/>
      <c r="CW51" s="176">
        <f t="shared" si="4"/>
        <v>0</v>
      </c>
      <c r="CX51" s="87">
        <f t="shared" si="5"/>
        <v>0</v>
      </c>
      <c r="CY51" s="108" t="str">
        <f t="shared" si="7"/>
        <v>Higashi</v>
      </c>
    </row>
    <row r="52" spans="1:103" ht="14.25">
      <c r="A52" s="132" t="str">
        <f>'2005出席'!C58</f>
        <v>(7)</v>
      </c>
      <c r="B52" s="133" t="str">
        <f>'2005出席'!D58</f>
        <v>S.Okuhara</v>
      </c>
      <c r="C52" s="88"/>
      <c r="D52" s="86"/>
      <c r="E52" s="86"/>
      <c r="F52" s="86"/>
      <c r="G52" s="86"/>
      <c r="H52" s="87"/>
      <c r="I52" s="88"/>
      <c r="J52" s="86"/>
      <c r="K52" s="86"/>
      <c r="L52" s="86"/>
      <c r="M52" s="86"/>
      <c r="N52" s="86"/>
      <c r="O52" s="86"/>
      <c r="P52" s="87"/>
      <c r="Q52" s="88"/>
      <c r="R52" s="86"/>
      <c r="S52" s="86"/>
      <c r="T52" s="87"/>
      <c r="U52" s="88"/>
      <c r="V52" s="86"/>
      <c r="W52" s="86"/>
      <c r="X52" s="87"/>
      <c r="Y52" s="88"/>
      <c r="Z52" s="86"/>
      <c r="AA52" s="86"/>
      <c r="AB52" s="87"/>
      <c r="AC52" s="88"/>
      <c r="AD52" s="86"/>
      <c r="AE52" s="86"/>
      <c r="AF52" s="86"/>
      <c r="AG52" s="86"/>
      <c r="AH52" s="87"/>
      <c r="AI52" s="88"/>
      <c r="AJ52" s="86"/>
      <c r="AK52" s="86"/>
      <c r="AL52" s="87"/>
      <c r="AM52" s="88"/>
      <c r="AN52" s="86"/>
      <c r="AO52" s="86"/>
      <c r="AP52" s="87"/>
      <c r="AQ52" s="88"/>
      <c r="AR52" s="86"/>
      <c r="AS52" s="86"/>
      <c r="AT52" s="87"/>
      <c r="AU52" s="88"/>
      <c r="AV52" s="86"/>
      <c r="AW52" s="86"/>
      <c r="AX52" s="87"/>
      <c r="AY52" s="88"/>
      <c r="AZ52" s="86"/>
      <c r="BA52" s="86"/>
      <c r="BB52" s="87"/>
      <c r="BC52" s="88"/>
      <c r="BD52" s="86"/>
      <c r="BE52" s="86"/>
      <c r="BF52" s="87"/>
      <c r="BG52" s="88"/>
      <c r="BH52" s="86"/>
      <c r="BI52" s="86"/>
      <c r="BJ52" s="87"/>
      <c r="BK52" s="88"/>
      <c r="BL52" s="86"/>
      <c r="BM52" s="86"/>
      <c r="BN52" s="87"/>
      <c r="BO52" s="88"/>
      <c r="BP52" s="86"/>
      <c r="BQ52" s="86"/>
      <c r="BR52" s="87"/>
      <c r="BS52" s="88"/>
      <c r="BT52" s="86"/>
      <c r="BU52" s="86"/>
      <c r="BV52" s="87"/>
      <c r="BW52" s="88"/>
      <c r="BX52" s="86"/>
      <c r="BY52" s="86"/>
      <c r="BZ52" s="87"/>
      <c r="CA52" s="88"/>
      <c r="CB52" s="86"/>
      <c r="CC52" s="86"/>
      <c r="CD52" s="87"/>
      <c r="CE52" s="88"/>
      <c r="CF52" s="86"/>
      <c r="CG52" s="86"/>
      <c r="CH52" s="87"/>
      <c r="CI52" s="88"/>
      <c r="CJ52" s="86"/>
      <c r="CK52" s="86"/>
      <c r="CL52" s="87"/>
      <c r="CM52" s="88"/>
      <c r="CN52" s="86"/>
      <c r="CO52" s="86"/>
      <c r="CP52" s="87"/>
      <c r="CQ52" s="88"/>
      <c r="CR52" s="86"/>
      <c r="CS52" s="86"/>
      <c r="CT52" s="87"/>
      <c r="CU52" s="88"/>
      <c r="CV52" s="86"/>
      <c r="CW52" s="176">
        <f t="shared" si="4"/>
        <v>0</v>
      </c>
      <c r="CX52" s="87">
        <f t="shared" si="5"/>
        <v>0</v>
      </c>
      <c r="CY52" s="108" t="str">
        <f t="shared" si="7"/>
        <v>S.Okuhara</v>
      </c>
    </row>
    <row r="53" spans="1:103" ht="14.25">
      <c r="A53" s="132" t="str">
        <f>'2005出席'!C59</f>
        <v>(11)</v>
      </c>
      <c r="B53" s="133" t="str">
        <f>'2005出席'!D59</f>
        <v>Muryoui</v>
      </c>
      <c r="C53" s="88"/>
      <c r="D53" s="86"/>
      <c r="E53" s="86"/>
      <c r="F53" s="86"/>
      <c r="G53" s="86"/>
      <c r="H53" s="87"/>
      <c r="I53" s="88"/>
      <c r="J53" s="86"/>
      <c r="K53" s="86"/>
      <c r="L53" s="86"/>
      <c r="M53" s="86"/>
      <c r="N53" s="86"/>
      <c r="O53" s="86"/>
      <c r="P53" s="87"/>
      <c r="Q53" s="88"/>
      <c r="R53" s="86"/>
      <c r="S53" s="86"/>
      <c r="T53" s="87"/>
      <c r="U53" s="88"/>
      <c r="V53" s="86"/>
      <c r="W53" s="86"/>
      <c r="X53" s="87"/>
      <c r="Y53" s="88"/>
      <c r="Z53" s="86"/>
      <c r="AA53" s="86"/>
      <c r="AB53" s="87"/>
      <c r="AC53" s="88"/>
      <c r="AD53" s="86"/>
      <c r="AE53" s="86"/>
      <c r="AF53" s="86"/>
      <c r="AG53" s="86"/>
      <c r="AH53" s="87"/>
      <c r="AI53" s="88"/>
      <c r="AJ53" s="86"/>
      <c r="AK53" s="86"/>
      <c r="AL53" s="87"/>
      <c r="AM53" s="88"/>
      <c r="AN53" s="86"/>
      <c r="AO53" s="86"/>
      <c r="AP53" s="87"/>
      <c r="AQ53" s="88"/>
      <c r="AR53" s="86"/>
      <c r="AS53" s="86"/>
      <c r="AT53" s="87"/>
      <c r="AU53" s="88"/>
      <c r="AV53" s="86"/>
      <c r="AW53" s="86"/>
      <c r="AX53" s="87"/>
      <c r="AY53" s="88"/>
      <c r="AZ53" s="86"/>
      <c r="BA53" s="86"/>
      <c r="BB53" s="87"/>
      <c r="BC53" s="88"/>
      <c r="BD53" s="86"/>
      <c r="BE53" s="86"/>
      <c r="BF53" s="87"/>
      <c r="BG53" s="88"/>
      <c r="BH53" s="86"/>
      <c r="BI53" s="86"/>
      <c r="BJ53" s="87"/>
      <c r="BK53" s="88"/>
      <c r="BL53" s="86"/>
      <c r="BM53" s="86"/>
      <c r="BN53" s="87"/>
      <c r="BO53" s="88"/>
      <c r="BP53" s="86"/>
      <c r="BQ53" s="86"/>
      <c r="BR53" s="87"/>
      <c r="BS53" s="88"/>
      <c r="BT53" s="86"/>
      <c r="BU53" s="86"/>
      <c r="BV53" s="87"/>
      <c r="BW53" s="88"/>
      <c r="BX53" s="86"/>
      <c r="BY53" s="86"/>
      <c r="BZ53" s="87"/>
      <c r="CA53" s="88"/>
      <c r="CB53" s="86"/>
      <c r="CC53" s="86"/>
      <c r="CD53" s="87"/>
      <c r="CE53" s="88"/>
      <c r="CF53" s="86"/>
      <c r="CG53" s="86"/>
      <c r="CH53" s="87"/>
      <c r="CI53" s="88"/>
      <c r="CJ53" s="86"/>
      <c r="CK53" s="86"/>
      <c r="CL53" s="87"/>
      <c r="CM53" s="88"/>
      <c r="CN53" s="86"/>
      <c r="CO53" s="86"/>
      <c r="CP53" s="87"/>
      <c r="CQ53" s="88"/>
      <c r="CR53" s="86"/>
      <c r="CS53" s="86"/>
      <c r="CT53" s="87"/>
      <c r="CU53" s="88"/>
      <c r="CV53" s="86"/>
      <c r="CW53" s="176">
        <f t="shared" si="4"/>
        <v>0</v>
      </c>
      <c r="CX53" s="87">
        <f t="shared" si="5"/>
        <v>0</v>
      </c>
      <c r="CY53" s="108" t="str">
        <f t="shared" si="7"/>
        <v>Muryoui</v>
      </c>
    </row>
    <row r="54" spans="1:103" ht="14.25">
      <c r="A54" s="132" t="str">
        <f>'2005出席'!C60</f>
        <v>(13)</v>
      </c>
      <c r="B54" s="133" t="str">
        <f>'2005出席'!D60</f>
        <v>Matsuura</v>
      </c>
      <c r="C54" s="88"/>
      <c r="D54" s="86"/>
      <c r="E54" s="86"/>
      <c r="F54" s="86"/>
      <c r="G54" s="86"/>
      <c r="H54" s="87"/>
      <c r="I54" s="88"/>
      <c r="J54" s="86"/>
      <c r="K54" s="86"/>
      <c r="L54" s="86"/>
      <c r="M54" s="86"/>
      <c r="N54" s="86"/>
      <c r="O54" s="86"/>
      <c r="P54" s="87"/>
      <c r="Q54" s="88"/>
      <c r="R54" s="86"/>
      <c r="S54" s="86"/>
      <c r="T54" s="87"/>
      <c r="U54" s="88"/>
      <c r="V54" s="86"/>
      <c r="W54" s="86"/>
      <c r="X54" s="87"/>
      <c r="Y54" s="88"/>
      <c r="Z54" s="86"/>
      <c r="AA54" s="86"/>
      <c r="AB54" s="87"/>
      <c r="AC54" s="88"/>
      <c r="AD54" s="86"/>
      <c r="AE54" s="86"/>
      <c r="AF54" s="86"/>
      <c r="AG54" s="86"/>
      <c r="AH54" s="87"/>
      <c r="AI54" s="88"/>
      <c r="AJ54" s="86"/>
      <c r="AK54" s="86"/>
      <c r="AL54" s="87"/>
      <c r="AM54" s="88"/>
      <c r="AN54" s="86"/>
      <c r="AO54" s="86"/>
      <c r="AP54" s="87"/>
      <c r="AQ54" s="88"/>
      <c r="AR54" s="86"/>
      <c r="AS54" s="86"/>
      <c r="AT54" s="87"/>
      <c r="AU54" s="88"/>
      <c r="AV54" s="86"/>
      <c r="AW54" s="86"/>
      <c r="AX54" s="87"/>
      <c r="AY54" s="88"/>
      <c r="AZ54" s="86"/>
      <c r="BA54" s="86"/>
      <c r="BB54" s="87"/>
      <c r="BC54" s="88"/>
      <c r="BD54" s="86"/>
      <c r="BE54" s="86"/>
      <c r="BF54" s="87"/>
      <c r="BG54" s="88"/>
      <c r="BH54" s="86"/>
      <c r="BI54" s="86"/>
      <c r="BJ54" s="87"/>
      <c r="BK54" s="88"/>
      <c r="BL54" s="86"/>
      <c r="BM54" s="86"/>
      <c r="BN54" s="87"/>
      <c r="BO54" s="88"/>
      <c r="BP54" s="86"/>
      <c r="BQ54" s="86"/>
      <c r="BR54" s="87"/>
      <c r="BS54" s="88"/>
      <c r="BT54" s="86"/>
      <c r="BU54" s="86"/>
      <c r="BV54" s="87"/>
      <c r="BW54" s="88"/>
      <c r="BX54" s="86"/>
      <c r="BY54" s="86"/>
      <c r="BZ54" s="87"/>
      <c r="CA54" s="88"/>
      <c r="CB54" s="86"/>
      <c r="CC54" s="86"/>
      <c r="CD54" s="87"/>
      <c r="CE54" s="88"/>
      <c r="CF54" s="86"/>
      <c r="CG54" s="86"/>
      <c r="CH54" s="87"/>
      <c r="CI54" s="88"/>
      <c r="CJ54" s="86"/>
      <c r="CK54" s="86"/>
      <c r="CL54" s="87"/>
      <c r="CM54" s="88"/>
      <c r="CN54" s="86"/>
      <c r="CO54" s="86"/>
      <c r="CP54" s="87"/>
      <c r="CQ54" s="88"/>
      <c r="CR54" s="86"/>
      <c r="CS54" s="86"/>
      <c r="CT54" s="87"/>
      <c r="CU54" s="88"/>
      <c r="CV54" s="86"/>
      <c r="CW54" s="176">
        <f t="shared" si="4"/>
        <v>0</v>
      </c>
      <c r="CX54" s="87">
        <f t="shared" si="5"/>
        <v>0</v>
      </c>
      <c r="CY54" s="108" t="str">
        <f t="shared" si="7"/>
        <v>Matsuura</v>
      </c>
    </row>
    <row r="55" spans="1:103" ht="14.25">
      <c r="A55" s="132" t="str">
        <f>'2005出席'!C61</f>
        <v>(15)</v>
      </c>
      <c r="B55" s="133" t="str">
        <f>'2005出席'!D61</f>
        <v>Yanagibashi</v>
      </c>
      <c r="C55" s="88"/>
      <c r="D55" s="86"/>
      <c r="E55" s="86"/>
      <c r="F55" s="86"/>
      <c r="G55" s="86"/>
      <c r="H55" s="87"/>
      <c r="I55" s="88"/>
      <c r="J55" s="86"/>
      <c r="K55" s="86"/>
      <c r="L55" s="86"/>
      <c r="M55" s="86"/>
      <c r="N55" s="86"/>
      <c r="O55" s="86"/>
      <c r="P55" s="87"/>
      <c r="Q55" s="88"/>
      <c r="R55" s="86"/>
      <c r="S55" s="86"/>
      <c r="T55" s="87"/>
      <c r="U55" s="88"/>
      <c r="V55" s="86"/>
      <c r="W55" s="86"/>
      <c r="X55" s="87"/>
      <c r="Y55" s="88"/>
      <c r="Z55" s="86"/>
      <c r="AA55" s="86"/>
      <c r="AB55" s="87"/>
      <c r="AC55" s="88"/>
      <c r="AD55" s="86"/>
      <c r="AE55" s="86"/>
      <c r="AF55" s="86"/>
      <c r="AG55" s="86"/>
      <c r="AH55" s="87"/>
      <c r="AI55" s="88"/>
      <c r="AJ55" s="86"/>
      <c r="AK55" s="86"/>
      <c r="AL55" s="87"/>
      <c r="AM55" s="88"/>
      <c r="AN55" s="86"/>
      <c r="AO55" s="86"/>
      <c r="AP55" s="87"/>
      <c r="AQ55" s="88"/>
      <c r="AR55" s="86"/>
      <c r="AS55" s="86"/>
      <c r="AT55" s="87"/>
      <c r="AU55" s="88"/>
      <c r="AV55" s="86"/>
      <c r="AW55" s="86"/>
      <c r="AX55" s="87"/>
      <c r="AY55" s="88"/>
      <c r="AZ55" s="86"/>
      <c r="BA55" s="86"/>
      <c r="BB55" s="87"/>
      <c r="BC55" s="88"/>
      <c r="BD55" s="86"/>
      <c r="BE55" s="86"/>
      <c r="BF55" s="87"/>
      <c r="BG55" s="88"/>
      <c r="BH55" s="86"/>
      <c r="BI55" s="86"/>
      <c r="BJ55" s="87"/>
      <c r="BK55" s="88"/>
      <c r="BL55" s="86"/>
      <c r="BM55" s="86"/>
      <c r="BN55" s="87"/>
      <c r="BO55" s="88"/>
      <c r="BP55" s="86"/>
      <c r="BQ55" s="86"/>
      <c r="BR55" s="87"/>
      <c r="BS55" s="88"/>
      <c r="BT55" s="86"/>
      <c r="BU55" s="86"/>
      <c r="BV55" s="87"/>
      <c r="BW55" s="88"/>
      <c r="BX55" s="86"/>
      <c r="BY55" s="86"/>
      <c r="BZ55" s="87"/>
      <c r="CA55" s="88"/>
      <c r="CB55" s="86"/>
      <c r="CC55" s="86"/>
      <c r="CD55" s="87"/>
      <c r="CE55" s="88"/>
      <c r="CF55" s="86"/>
      <c r="CG55" s="86"/>
      <c r="CH55" s="87"/>
      <c r="CI55" s="88"/>
      <c r="CJ55" s="86"/>
      <c r="CK55" s="86"/>
      <c r="CL55" s="87"/>
      <c r="CM55" s="88"/>
      <c r="CN55" s="86"/>
      <c r="CO55" s="86"/>
      <c r="CP55" s="87"/>
      <c r="CQ55" s="88"/>
      <c r="CR55" s="86"/>
      <c r="CS55" s="86"/>
      <c r="CT55" s="87"/>
      <c r="CU55" s="88"/>
      <c r="CV55" s="86"/>
      <c r="CW55" s="176">
        <f t="shared" si="4"/>
        <v>0</v>
      </c>
      <c r="CX55" s="87">
        <f t="shared" si="5"/>
        <v>0</v>
      </c>
      <c r="CY55" s="108" t="str">
        <f t="shared" si="7"/>
        <v>Yanagibashi</v>
      </c>
    </row>
    <row r="56" spans="1:103" ht="14.25">
      <c r="A56" s="132" t="str">
        <f>'2005出席'!C62</f>
        <v>(25)</v>
      </c>
      <c r="B56" s="133" t="str">
        <f>'2005出席'!D62</f>
        <v>Tsurikawa</v>
      </c>
      <c r="C56" s="88"/>
      <c r="D56" s="86"/>
      <c r="E56" s="86"/>
      <c r="F56" s="86"/>
      <c r="G56" s="86"/>
      <c r="H56" s="87"/>
      <c r="I56" s="88"/>
      <c r="J56" s="86"/>
      <c r="K56" s="86"/>
      <c r="L56" s="86"/>
      <c r="M56" s="86"/>
      <c r="N56" s="86"/>
      <c r="O56" s="86"/>
      <c r="P56" s="87"/>
      <c r="Q56" s="88"/>
      <c r="R56" s="86"/>
      <c r="S56" s="86"/>
      <c r="T56" s="87"/>
      <c r="U56" s="88"/>
      <c r="V56" s="86"/>
      <c r="W56" s="86"/>
      <c r="X56" s="87"/>
      <c r="Y56" s="88"/>
      <c r="Z56" s="86"/>
      <c r="AA56" s="86"/>
      <c r="AB56" s="87"/>
      <c r="AC56" s="88"/>
      <c r="AD56" s="86"/>
      <c r="AE56" s="86"/>
      <c r="AF56" s="86"/>
      <c r="AG56" s="86"/>
      <c r="AH56" s="87"/>
      <c r="AI56" s="88"/>
      <c r="AJ56" s="86"/>
      <c r="AK56" s="86"/>
      <c r="AL56" s="87"/>
      <c r="AM56" s="88"/>
      <c r="AN56" s="86"/>
      <c r="AO56" s="86"/>
      <c r="AP56" s="87"/>
      <c r="AQ56" s="88"/>
      <c r="AR56" s="86"/>
      <c r="AS56" s="86"/>
      <c r="AT56" s="87"/>
      <c r="AU56" s="88"/>
      <c r="AV56" s="86"/>
      <c r="AW56" s="86"/>
      <c r="AX56" s="87"/>
      <c r="AY56" s="88"/>
      <c r="AZ56" s="86"/>
      <c r="BA56" s="86"/>
      <c r="BB56" s="87"/>
      <c r="BC56" s="88"/>
      <c r="BD56" s="86"/>
      <c r="BE56" s="86"/>
      <c r="BF56" s="87"/>
      <c r="BG56" s="88"/>
      <c r="BH56" s="86"/>
      <c r="BI56" s="86"/>
      <c r="BJ56" s="87"/>
      <c r="BK56" s="88"/>
      <c r="BL56" s="86"/>
      <c r="BM56" s="86"/>
      <c r="BN56" s="87"/>
      <c r="BO56" s="88"/>
      <c r="BP56" s="86"/>
      <c r="BQ56" s="86"/>
      <c r="BR56" s="87"/>
      <c r="BS56" s="88"/>
      <c r="BT56" s="86"/>
      <c r="BU56" s="86"/>
      <c r="BV56" s="87"/>
      <c r="BW56" s="88"/>
      <c r="BX56" s="86"/>
      <c r="BY56" s="86"/>
      <c r="BZ56" s="87"/>
      <c r="CA56" s="88"/>
      <c r="CB56" s="86"/>
      <c r="CC56" s="86"/>
      <c r="CD56" s="87"/>
      <c r="CE56" s="88"/>
      <c r="CF56" s="86"/>
      <c r="CG56" s="86"/>
      <c r="CH56" s="87"/>
      <c r="CI56" s="88"/>
      <c r="CJ56" s="86"/>
      <c r="CK56" s="86"/>
      <c r="CL56" s="87"/>
      <c r="CM56" s="88"/>
      <c r="CN56" s="86"/>
      <c r="CO56" s="86"/>
      <c r="CP56" s="87"/>
      <c r="CQ56" s="88"/>
      <c r="CR56" s="86"/>
      <c r="CS56" s="86"/>
      <c r="CT56" s="87"/>
      <c r="CU56" s="88"/>
      <c r="CV56" s="86"/>
      <c r="CW56" s="176">
        <f t="shared" si="4"/>
        <v>0</v>
      </c>
      <c r="CX56" s="87">
        <f t="shared" si="5"/>
        <v>0</v>
      </c>
      <c r="CY56" s="108" t="str">
        <f t="shared" si="7"/>
        <v>Tsurikawa</v>
      </c>
    </row>
    <row r="57" spans="1:103" ht="14.25">
      <c r="A57" s="132" t="str">
        <f>'2005出席'!C63</f>
        <v>(25)</v>
      </c>
      <c r="B57" s="133" t="str">
        <f>'2005出席'!D63</f>
        <v>Honda</v>
      </c>
      <c r="C57" s="88"/>
      <c r="D57" s="86"/>
      <c r="E57" s="86"/>
      <c r="F57" s="86"/>
      <c r="G57" s="86"/>
      <c r="H57" s="87"/>
      <c r="I57" s="88"/>
      <c r="J57" s="86"/>
      <c r="K57" s="86"/>
      <c r="L57" s="86"/>
      <c r="M57" s="86"/>
      <c r="N57" s="86"/>
      <c r="O57" s="86"/>
      <c r="P57" s="87"/>
      <c r="Q57" s="88"/>
      <c r="R57" s="86"/>
      <c r="S57" s="86"/>
      <c r="T57" s="87"/>
      <c r="U57" s="88"/>
      <c r="V57" s="86"/>
      <c r="W57" s="86"/>
      <c r="X57" s="87"/>
      <c r="Y57" s="88"/>
      <c r="Z57" s="86"/>
      <c r="AA57" s="86"/>
      <c r="AB57" s="87"/>
      <c r="AC57" s="88"/>
      <c r="AD57" s="86"/>
      <c r="AE57" s="86"/>
      <c r="AF57" s="86"/>
      <c r="AG57" s="86"/>
      <c r="AH57" s="87"/>
      <c r="AI57" s="88"/>
      <c r="AJ57" s="86"/>
      <c r="AK57" s="86"/>
      <c r="AL57" s="87"/>
      <c r="AM57" s="88"/>
      <c r="AN57" s="86"/>
      <c r="AO57" s="86"/>
      <c r="AP57" s="87"/>
      <c r="AQ57" s="88"/>
      <c r="AR57" s="86"/>
      <c r="AS57" s="86"/>
      <c r="AT57" s="87"/>
      <c r="AU57" s="88"/>
      <c r="AV57" s="86"/>
      <c r="AW57" s="86"/>
      <c r="AX57" s="87"/>
      <c r="AY57" s="88"/>
      <c r="AZ57" s="86"/>
      <c r="BA57" s="86"/>
      <c r="BB57" s="87"/>
      <c r="BC57" s="88"/>
      <c r="BD57" s="86"/>
      <c r="BE57" s="86"/>
      <c r="BF57" s="87"/>
      <c r="BG57" s="88"/>
      <c r="BH57" s="86"/>
      <c r="BI57" s="86"/>
      <c r="BJ57" s="87"/>
      <c r="BK57" s="88"/>
      <c r="BL57" s="86"/>
      <c r="BM57" s="86"/>
      <c r="BN57" s="87"/>
      <c r="BO57" s="88"/>
      <c r="BP57" s="86"/>
      <c r="BQ57" s="86"/>
      <c r="BR57" s="87"/>
      <c r="BS57" s="88"/>
      <c r="BT57" s="86"/>
      <c r="BU57" s="86"/>
      <c r="BV57" s="87"/>
      <c r="BW57" s="88"/>
      <c r="BX57" s="86"/>
      <c r="BY57" s="86"/>
      <c r="BZ57" s="87"/>
      <c r="CA57" s="88"/>
      <c r="CB57" s="86"/>
      <c r="CC57" s="86"/>
      <c r="CD57" s="87"/>
      <c r="CE57" s="88"/>
      <c r="CF57" s="86"/>
      <c r="CG57" s="86"/>
      <c r="CH57" s="87"/>
      <c r="CI57" s="88"/>
      <c r="CJ57" s="86"/>
      <c r="CK57" s="86"/>
      <c r="CL57" s="87"/>
      <c r="CM57" s="88"/>
      <c r="CN57" s="86"/>
      <c r="CO57" s="86"/>
      <c r="CP57" s="87"/>
      <c r="CQ57" s="88"/>
      <c r="CR57" s="86"/>
      <c r="CS57" s="86"/>
      <c r="CT57" s="87"/>
      <c r="CU57" s="88"/>
      <c r="CV57" s="86"/>
      <c r="CW57" s="176">
        <f t="shared" si="4"/>
        <v>0</v>
      </c>
      <c r="CX57" s="87">
        <f t="shared" si="5"/>
        <v>0</v>
      </c>
      <c r="CY57" s="108" t="str">
        <f t="shared" si="7"/>
        <v>Honda</v>
      </c>
    </row>
    <row r="58" spans="1:103" ht="14.25">
      <c r="A58" s="132" t="str">
        <f>'2005出席'!C64</f>
        <v>(27)</v>
      </c>
      <c r="B58" s="133" t="str">
        <f>'2005出席'!D64</f>
        <v>Katahira</v>
      </c>
      <c r="C58" s="88"/>
      <c r="D58" s="86"/>
      <c r="E58" s="86"/>
      <c r="F58" s="86"/>
      <c r="G58" s="86"/>
      <c r="H58" s="87"/>
      <c r="I58" s="88"/>
      <c r="J58" s="86"/>
      <c r="K58" s="86"/>
      <c r="L58" s="86"/>
      <c r="M58" s="86"/>
      <c r="N58" s="86"/>
      <c r="O58" s="86"/>
      <c r="P58" s="87"/>
      <c r="Q58" s="88"/>
      <c r="R58" s="86"/>
      <c r="S58" s="86"/>
      <c r="T58" s="87"/>
      <c r="U58" s="88"/>
      <c r="V58" s="86"/>
      <c r="W58" s="86"/>
      <c r="X58" s="87"/>
      <c r="Y58" s="88"/>
      <c r="Z58" s="86"/>
      <c r="AA58" s="86"/>
      <c r="AB58" s="87"/>
      <c r="AC58" s="88"/>
      <c r="AD58" s="86"/>
      <c r="AE58" s="86"/>
      <c r="AF58" s="86"/>
      <c r="AG58" s="86"/>
      <c r="AH58" s="87"/>
      <c r="AI58" s="88"/>
      <c r="AJ58" s="86"/>
      <c r="AK58" s="86"/>
      <c r="AL58" s="87"/>
      <c r="AM58" s="88"/>
      <c r="AN58" s="86"/>
      <c r="AO58" s="86"/>
      <c r="AP58" s="87"/>
      <c r="AQ58" s="88"/>
      <c r="AR58" s="86"/>
      <c r="AS58" s="86"/>
      <c r="AT58" s="87"/>
      <c r="AU58" s="88"/>
      <c r="AV58" s="86"/>
      <c r="AW58" s="86"/>
      <c r="AX58" s="87"/>
      <c r="AY58" s="88"/>
      <c r="AZ58" s="86"/>
      <c r="BA58" s="86"/>
      <c r="BB58" s="87"/>
      <c r="BC58" s="88"/>
      <c r="BD58" s="86"/>
      <c r="BE58" s="86"/>
      <c r="BF58" s="87"/>
      <c r="BG58" s="88"/>
      <c r="BH58" s="86"/>
      <c r="BI58" s="86"/>
      <c r="BJ58" s="87"/>
      <c r="BK58" s="88"/>
      <c r="BL58" s="86"/>
      <c r="BM58" s="86"/>
      <c r="BN58" s="87"/>
      <c r="BO58" s="88"/>
      <c r="BP58" s="86"/>
      <c r="BQ58" s="86"/>
      <c r="BR58" s="87"/>
      <c r="BS58" s="88"/>
      <c r="BT58" s="86"/>
      <c r="BU58" s="86"/>
      <c r="BV58" s="87"/>
      <c r="BW58" s="88"/>
      <c r="BX58" s="86"/>
      <c r="BY58" s="86"/>
      <c r="BZ58" s="87"/>
      <c r="CA58" s="88"/>
      <c r="CB58" s="86"/>
      <c r="CC58" s="86"/>
      <c r="CD58" s="87"/>
      <c r="CE58" s="88"/>
      <c r="CF58" s="86"/>
      <c r="CG58" s="86"/>
      <c r="CH58" s="87"/>
      <c r="CI58" s="88"/>
      <c r="CJ58" s="86"/>
      <c r="CK58" s="86"/>
      <c r="CL58" s="87"/>
      <c r="CM58" s="88"/>
      <c r="CN58" s="86"/>
      <c r="CO58" s="86"/>
      <c r="CP58" s="87"/>
      <c r="CQ58" s="88"/>
      <c r="CR58" s="86"/>
      <c r="CS58" s="86"/>
      <c r="CT58" s="87"/>
      <c r="CU58" s="88"/>
      <c r="CV58" s="86"/>
      <c r="CW58" s="176">
        <f t="shared" si="4"/>
        <v>0</v>
      </c>
      <c r="CX58" s="87">
        <f t="shared" si="5"/>
        <v>0</v>
      </c>
      <c r="CY58" s="108" t="str">
        <f t="shared" si="7"/>
        <v>Katahira</v>
      </c>
    </row>
    <row r="59" spans="1:103" ht="14.25">
      <c r="A59" s="132" t="str">
        <f>'2005出席'!C65</f>
        <v>(33)</v>
      </c>
      <c r="B59" s="133" t="str">
        <f>'2005出席'!D65</f>
        <v>Yoneda</v>
      </c>
      <c r="C59" s="88"/>
      <c r="D59" s="86"/>
      <c r="E59" s="86"/>
      <c r="F59" s="86"/>
      <c r="G59" s="86"/>
      <c r="H59" s="87"/>
      <c r="I59" s="88"/>
      <c r="J59" s="86"/>
      <c r="K59" s="86"/>
      <c r="L59" s="86"/>
      <c r="M59" s="86"/>
      <c r="N59" s="86"/>
      <c r="O59" s="86"/>
      <c r="P59" s="87"/>
      <c r="Q59" s="88"/>
      <c r="R59" s="86"/>
      <c r="S59" s="86"/>
      <c r="T59" s="87"/>
      <c r="U59" s="88"/>
      <c r="V59" s="86"/>
      <c r="W59" s="86"/>
      <c r="X59" s="87"/>
      <c r="Y59" s="88"/>
      <c r="Z59" s="86"/>
      <c r="AA59" s="86"/>
      <c r="AB59" s="87"/>
      <c r="AC59" s="88"/>
      <c r="AD59" s="86"/>
      <c r="AE59" s="86"/>
      <c r="AF59" s="86"/>
      <c r="AG59" s="86"/>
      <c r="AH59" s="87"/>
      <c r="AI59" s="88"/>
      <c r="AJ59" s="86"/>
      <c r="AK59" s="86"/>
      <c r="AL59" s="87"/>
      <c r="AM59" s="88"/>
      <c r="AN59" s="86"/>
      <c r="AO59" s="86"/>
      <c r="AP59" s="87"/>
      <c r="AQ59" s="88"/>
      <c r="AR59" s="86"/>
      <c r="AS59" s="86"/>
      <c r="AT59" s="87"/>
      <c r="AU59" s="88"/>
      <c r="AV59" s="86"/>
      <c r="AW59" s="86"/>
      <c r="AX59" s="87"/>
      <c r="AY59" s="88"/>
      <c r="AZ59" s="86"/>
      <c r="BA59" s="86"/>
      <c r="BB59" s="87"/>
      <c r="BC59" s="88"/>
      <c r="BD59" s="86"/>
      <c r="BE59" s="86"/>
      <c r="BF59" s="87"/>
      <c r="BG59" s="88"/>
      <c r="BH59" s="86"/>
      <c r="BI59" s="86"/>
      <c r="BJ59" s="87"/>
      <c r="BK59" s="88"/>
      <c r="BL59" s="86"/>
      <c r="BM59" s="86"/>
      <c r="BN59" s="87"/>
      <c r="BO59" s="88"/>
      <c r="BP59" s="86"/>
      <c r="BQ59" s="86"/>
      <c r="BR59" s="87"/>
      <c r="BS59" s="88"/>
      <c r="BT59" s="86"/>
      <c r="BU59" s="86"/>
      <c r="BV59" s="87"/>
      <c r="BW59" s="88"/>
      <c r="BX59" s="86"/>
      <c r="BY59" s="86"/>
      <c r="BZ59" s="87"/>
      <c r="CA59" s="88"/>
      <c r="CB59" s="86"/>
      <c r="CC59" s="86"/>
      <c r="CD59" s="87"/>
      <c r="CE59" s="88"/>
      <c r="CF59" s="86"/>
      <c r="CG59" s="86"/>
      <c r="CH59" s="87"/>
      <c r="CI59" s="88"/>
      <c r="CJ59" s="86"/>
      <c r="CK59" s="86"/>
      <c r="CL59" s="87"/>
      <c r="CM59" s="88"/>
      <c r="CN59" s="86"/>
      <c r="CO59" s="86"/>
      <c r="CP59" s="87"/>
      <c r="CQ59" s="88"/>
      <c r="CR59" s="86"/>
      <c r="CS59" s="86"/>
      <c r="CT59" s="87"/>
      <c r="CU59" s="88"/>
      <c r="CV59" s="86"/>
      <c r="CW59" s="176">
        <f t="shared" si="4"/>
        <v>0</v>
      </c>
      <c r="CX59" s="87">
        <f t="shared" si="5"/>
        <v>0</v>
      </c>
      <c r="CY59" s="108" t="str">
        <f t="shared" si="7"/>
        <v>Yoneda</v>
      </c>
    </row>
    <row r="60" spans="1:103" ht="14.25">
      <c r="A60" s="132" t="str">
        <f>'2005出席'!C66</f>
        <v>(34)</v>
      </c>
      <c r="B60" s="133" t="str">
        <f>'2005出席'!D66</f>
        <v>Nishimura</v>
      </c>
      <c r="C60" s="88"/>
      <c r="D60" s="86"/>
      <c r="E60" s="86"/>
      <c r="F60" s="86"/>
      <c r="G60" s="86"/>
      <c r="H60" s="87"/>
      <c r="I60" s="88"/>
      <c r="J60" s="86"/>
      <c r="K60" s="86"/>
      <c r="L60" s="86"/>
      <c r="M60" s="86"/>
      <c r="N60" s="86"/>
      <c r="O60" s="86"/>
      <c r="P60" s="87"/>
      <c r="Q60" s="88"/>
      <c r="R60" s="86"/>
      <c r="S60" s="86"/>
      <c r="T60" s="87"/>
      <c r="U60" s="88"/>
      <c r="V60" s="86"/>
      <c r="W60" s="86"/>
      <c r="X60" s="87"/>
      <c r="Y60" s="88"/>
      <c r="Z60" s="86"/>
      <c r="AA60" s="86"/>
      <c r="AB60" s="87"/>
      <c r="AC60" s="88"/>
      <c r="AD60" s="86"/>
      <c r="AE60" s="86"/>
      <c r="AF60" s="86"/>
      <c r="AG60" s="86"/>
      <c r="AH60" s="87"/>
      <c r="AI60" s="88"/>
      <c r="AJ60" s="86"/>
      <c r="AK60" s="86"/>
      <c r="AL60" s="87"/>
      <c r="AM60" s="88"/>
      <c r="AN60" s="86"/>
      <c r="AO60" s="86"/>
      <c r="AP60" s="87"/>
      <c r="AQ60" s="88"/>
      <c r="AR60" s="86"/>
      <c r="AS60" s="86"/>
      <c r="AT60" s="87"/>
      <c r="AU60" s="88"/>
      <c r="AV60" s="86"/>
      <c r="AW60" s="86"/>
      <c r="AX60" s="87"/>
      <c r="AY60" s="88"/>
      <c r="AZ60" s="86"/>
      <c r="BA60" s="86"/>
      <c r="BB60" s="87"/>
      <c r="BC60" s="88"/>
      <c r="BD60" s="86"/>
      <c r="BE60" s="86"/>
      <c r="BF60" s="87"/>
      <c r="BG60" s="88"/>
      <c r="BH60" s="86"/>
      <c r="BI60" s="86"/>
      <c r="BJ60" s="87"/>
      <c r="BK60" s="88"/>
      <c r="BL60" s="86"/>
      <c r="BM60" s="86"/>
      <c r="BN60" s="87"/>
      <c r="BO60" s="88"/>
      <c r="BP60" s="86"/>
      <c r="BQ60" s="86"/>
      <c r="BR60" s="87"/>
      <c r="BS60" s="88"/>
      <c r="BT60" s="86"/>
      <c r="BU60" s="86"/>
      <c r="BV60" s="87"/>
      <c r="BW60" s="88"/>
      <c r="BX60" s="86"/>
      <c r="BY60" s="86"/>
      <c r="BZ60" s="87"/>
      <c r="CA60" s="88"/>
      <c r="CB60" s="86"/>
      <c r="CC60" s="86"/>
      <c r="CD60" s="87"/>
      <c r="CE60" s="88"/>
      <c r="CF60" s="86"/>
      <c r="CG60" s="86"/>
      <c r="CH60" s="87"/>
      <c r="CI60" s="88"/>
      <c r="CJ60" s="86"/>
      <c r="CK60" s="86"/>
      <c r="CL60" s="87"/>
      <c r="CM60" s="88"/>
      <c r="CN60" s="86"/>
      <c r="CO60" s="86"/>
      <c r="CP60" s="87"/>
      <c r="CQ60" s="88"/>
      <c r="CR60" s="86"/>
      <c r="CS60" s="86"/>
      <c r="CT60" s="87"/>
      <c r="CU60" s="88"/>
      <c r="CV60" s="86"/>
      <c r="CW60" s="176">
        <f t="shared" si="4"/>
        <v>0</v>
      </c>
      <c r="CX60" s="87">
        <f t="shared" si="5"/>
        <v>0</v>
      </c>
      <c r="CY60" s="108" t="str">
        <f t="shared" si="7"/>
        <v>Nishimura</v>
      </c>
    </row>
    <row r="61" spans="1:103" ht="14.25">
      <c r="A61" s="132" t="str">
        <f>'2005出席'!C67</f>
        <v>(37)</v>
      </c>
      <c r="B61" s="133" t="str">
        <f>'2005出席'!D67</f>
        <v>Iwahashi</v>
      </c>
      <c r="C61" s="88"/>
      <c r="D61" s="86"/>
      <c r="E61" s="86"/>
      <c r="F61" s="86"/>
      <c r="G61" s="86"/>
      <c r="H61" s="87"/>
      <c r="I61" s="88"/>
      <c r="J61" s="86"/>
      <c r="K61" s="86"/>
      <c r="L61" s="86"/>
      <c r="M61" s="86"/>
      <c r="N61" s="86"/>
      <c r="O61" s="86"/>
      <c r="P61" s="87"/>
      <c r="Q61" s="88"/>
      <c r="R61" s="86"/>
      <c r="S61" s="86"/>
      <c r="T61" s="87"/>
      <c r="U61" s="88"/>
      <c r="V61" s="86"/>
      <c r="W61" s="86"/>
      <c r="X61" s="87"/>
      <c r="Y61" s="88"/>
      <c r="Z61" s="86"/>
      <c r="AA61" s="86"/>
      <c r="AB61" s="87"/>
      <c r="AC61" s="88"/>
      <c r="AD61" s="86"/>
      <c r="AE61" s="86"/>
      <c r="AF61" s="86"/>
      <c r="AG61" s="86"/>
      <c r="AH61" s="87"/>
      <c r="AI61" s="88"/>
      <c r="AJ61" s="86"/>
      <c r="AK61" s="86"/>
      <c r="AL61" s="87"/>
      <c r="AM61" s="88"/>
      <c r="AN61" s="86"/>
      <c r="AO61" s="86"/>
      <c r="AP61" s="87"/>
      <c r="AQ61" s="88"/>
      <c r="AR61" s="86"/>
      <c r="AS61" s="86"/>
      <c r="AT61" s="87"/>
      <c r="AU61" s="88"/>
      <c r="AV61" s="86"/>
      <c r="AW61" s="86"/>
      <c r="AX61" s="87"/>
      <c r="AY61" s="88"/>
      <c r="AZ61" s="86"/>
      <c r="BA61" s="86"/>
      <c r="BB61" s="87"/>
      <c r="BC61" s="88"/>
      <c r="BD61" s="86"/>
      <c r="BE61" s="86"/>
      <c r="BF61" s="87"/>
      <c r="BG61" s="88"/>
      <c r="BH61" s="86"/>
      <c r="BI61" s="86"/>
      <c r="BJ61" s="87"/>
      <c r="BK61" s="88"/>
      <c r="BL61" s="86"/>
      <c r="BM61" s="86"/>
      <c r="BN61" s="87"/>
      <c r="BO61" s="88"/>
      <c r="BP61" s="86"/>
      <c r="BQ61" s="86"/>
      <c r="BR61" s="87"/>
      <c r="BS61" s="88"/>
      <c r="BT61" s="86"/>
      <c r="BU61" s="86"/>
      <c r="BV61" s="87"/>
      <c r="BW61" s="88"/>
      <c r="BX61" s="86"/>
      <c r="BY61" s="86"/>
      <c r="BZ61" s="87"/>
      <c r="CA61" s="88"/>
      <c r="CB61" s="86"/>
      <c r="CC61" s="86"/>
      <c r="CD61" s="87"/>
      <c r="CE61" s="88"/>
      <c r="CF61" s="86"/>
      <c r="CG61" s="86"/>
      <c r="CH61" s="87"/>
      <c r="CI61" s="88"/>
      <c r="CJ61" s="86"/>
      <c r="CK61" s="86"/>
      <c r="CL61" s="87"/>
      <c r="CM61" s="88"/>
      <c r="CN61" s="86"/>
      <c r="CO61" s="86"/>
      <c r="CP61" s="87"/>
      <c r="CQ61" s="88"/>
      <c r="CR61" s="86"/>
      <c r="CS61" s="86"/>
      <c r="CT61" s="87"/>
      <c r="CU61" s="88"/>
      <c r="CV61" s="86"/>
      <c r="CW61" s="176">
        <f t="shared" si="4"/>
        <v>0</v>
      </c>
      <c r="CX61" s="87">
        <f t="shared" si="5"/>
        <v>0</v>
      </c>
      <c r="CY61" s="108" t="str">
        <f t="shared" si="7"/>
        <v>Iwahashi</v>
      </c>
    </row>
    <row r="62" spans="1:103" ht="14.25">
      <c r="A62" s="132" t="str">
        <f>'2005出席'!C36</f>
        <v>-</v>
      </c>
      <c r="B62" s="133" t="str">
        <f>'2005出席'!D36</f>
        <v>Miyashita</v>
      </c>
      <c r="C62" s="88"/>
      <c r="D62" s="86"/>
      <c r="E62" s="86"/>
      <c r="F62" s="86"/>
      <c r="G62" s="86"/>
      <c r="H62" s="87"/>
      <c r="I62" s="88"/>
      <c r="J62" s="86"/>
      <c r="K62" s="86"/>
      <c r="L62" s="86"/>
      <c r="M62" s="86"/>
      <c r="N62" s="86"/>
      <c r="O62" s="86"/>
      <c r="P62" s="87"/>
      <c r="Q62" s="88"/>
      <c r="R62" s="86"/>
      <c r="S62" s="86"/>
      <c r="T62" s="87"/>
      <c r="U62" s="88"/>
      <c r="V62" s="86"/>
      <c r="W62" s="86"/>
      <c r="X62" s="87"/>
      <c r="Y62" s="88"/>
      <c r="Z62" s="86"/>
      <c r="AA62" s="86"/>
      <c r="AB62" s="87"/>
      <c r="AC62" s="88"/>
      <c r="AD62" s="86"/>
      <c r="AE62" s="86"/>
      <c r="AF62" s="86"/>
      <c r="AG62" s="86"/>
      <c r="AH62" s="87"/>
      <c r="AI62" s="88"/>
      <c r="AJ62" s="86"/>
      <c r="AK62" s="86"/>
      <c r="AL62" s="87"/>
      <c r="AM62" s="88"/>
      <c r="AN62" s="86"/>
      <c r="AO62" s="86"/>
      <c r="AP62" s="87"/>
      <c r="AQ62" s="88"/>
      <c r="AR62" s="86"/>
      <c r="AS62" s="86"/>
      <c r="AT62" s="87"/>
      <c r="AU62" s="88"/>
      <c r="AV62" s="86"/>
      <c r="AW62" s="86"/>
      <c r="AX62" s="87"/>
      <c r="AY62" s="88"/>
      <c r="AZ62" s="86"/>
      <c r="BA62" s="86"/>
      <c r="BB62" s="87"/>
      <c r="BC62" s="88"/>
      <c r="BD62" s="86"/>
      <c r="BE62" s="86"/>
      <c r="BF62" s="87"/>
      <c r="BG62" s="88"/>
      <c r="BH62" s="86"/>
      <c r="BI62" s="86"/>
      <c r="BJ62" s="87"/>
      <c r="BK62" s="88"/>
      <c r="BL62" s="86"/>
      <c r="BM62" s="86"/>
      <c r="BN62" s="87"/>
      <c r="BO62" s="88"/>
      <c r="BP62" s="86"/>
      <c r="BQ62" s="86"/>
      <c r="BR62" s="87"/>
      <c r="BS62" s="88"/>
      <c r="BT62" s="86"/>
      <c r="BU62" s="86"/>
      <c r="BV62" s="87"/>
      <c r="BW62" s="88"/>
      <c r="BX62" s="86"/>
      <c r="BY62" s="86"/>
      <c r="BZ62" s="87"/>
      <c r="CA62" s="88"/>
      <c r="CB62" s="86"/>
      <c r="CC62" s="86"/>
      <c r="CD62" s="87"/>
      <c r="CE62" s="88"/>
      <c r="CF62" s="86"/>
      <c r="CG62" s="86"/>
      <c r="CH62" s="87"/>
      <c r="CI62" s="88"/>
      <c r="CJ62" s="86"/>
      <c r="CK62" s="86"/>
      <c r="CL62" s="87"/>
      <c r="CM62" s="88"/>
      <c r="CN62" s="86"/>
      <c r="CO62" s="86"/>
      <c r="CP62" s="87"/>
      <c r="CQ62" s="88"/>
      <c r="CR62" s="86"/>
      <c r="CS62" s="86"/>
      <c r="CT62" s="87"/>
      <c r="CU62" s="88"/>
      <c r="CV62" s="86"/>
      <c r="CW62" s="176">
        <f t="shared" si="4"/>
        <v>0</v>
      </c>
      <c r="CX62" s="87">
        <f t="shared" si="5"/>
        <v>0</v>
      </c>
      <c r="CY62" s="108" t="str">
        <f>B62</f>
        <v>Miyashita</v>
      </c>
    </row>
    <row r="63" spans="1:103" ht="14.25">
      <c r="A63" s="132">
        <f>'2005出席'!C68</f>
        <v>0</v>
      </c>
      <c r="B63" s="133" t="str">
        <f>'2005出席'!D68</f>
        <v>T.Minami</v>
      </c>
      <c r="C63" s="88"/>
      <c r="D63" s="86"/>
      <c r="E63" s="86"/>
      <c r="F63" s="86"/>
      <c r="G63" s="86"/>
      <c r="H63" s="87"/>
      <c r="I63" s="88"/>
      <c r="J63" s="86"/>
      <c r="K63" s="86"/>
      <c r="L63" s="86"/>
      <c r="M63" s="86"/>
      <c r="N63" s="86"/>
      <c r="O63" s="86"/>
      <c r="P63" s="87"/>
      <c r="Q63" s="88"/>
      <c r="R63" s="86"/>
      <c r="S63" s="86"/>
      <c r="T63" s="87"/>
      <c r="U63" s="88"/>
      <c r="V63" s="86"/>
      <c r="W63" s="86"/>
      <c r="X63" s="87"/>
      <c r="Y63" s="88"/>
      <c r="Z63" s="86"/>
      <c r="AA63" s="86"/>
      <c r="AB63" s="87"/>
      <c r="AC63" s="88"/>
      <c r="AD63" s="86"/>
      <c r="AE63" s="86"/>
      <c r="AF63" s="86"/>
      <c r="AG63" s="86"/>
      <c r="AH63" s="87"/>
      <c r="AI63" s="88"/>
      <c r="AJ63" s="86"/>
      <c r="AK63" s="86"/>
      <c r="AL63" s="87"/>
      <c r="AM63" s="88"/>
      <c r="AN63" s="86"/>
      <c r="AO63" s="86"/>
      <c r="AP63" s="87"/>
      <c r="AQ63" s="88"/>
      <c r="AR63" s="86"/>
      <c r="AS63" s="86"/>
      <c r="AT63" s="87"/>
      <c r="AU63" s="88"/>
      <c r="AV63" s="86"/>
      <c r="AW63" s="86"/>
      <c r="AX63" s="87"/>
      <c r="AY63" s="88"/>
      <c r="AZ63" s="86"/>
      <c r="BA63" s="86"/>
      <c r="BB63" s="87"/>
      <c r="BC63" s="88"/>
      <c r="BD63" s="86"/>
      <c r="BE63" s="86"/>
      <c r="BF63" s="87"/>
      <c r="BG63" s="88"/>
      <c r="BH63" s="86"/>
      <c r="BI63" s="86"/>
      <c r="BJ63" s="87"/>
      <c r="BK63" s="88"/>
      <c r="BL63" s="86"/>
      <c r="BM63" s="86"/>
      <c r="BN63" s="87"/>
      <c r="BO63" s="88"/>
      <c r="BP63" s="86"/>
      <c r="BQ63" s="86"/>
      <c r="BR63" s="87"/>
      <c r="BS63" s="88"/>
      <c r="BT63" s="86"/>
      <c r="BU63" s="86"/>
      <c r="BV63" s="87"/>
      <c r="BW63" s="88"/>
      <c r="BX63" s="86"/>
      <c r="BY63" s="86"/>
      <c r="BZ63" s="87"/>
      <c r="CA63" s="88"/>
      <c r="CB63" s="86"/>
      <c r="CC63" s="86"/>
      <c r="CD63" s="87"/>
      <c r="CE63" s="88"/>
      <c r="CF63" s="86"/>
      <c r="CG63" s="86"/>
      <c r="CH63" s="87"/>
      <c r="CI63" s="88"/>
      <c r="CJ63" s="86"/>
      <c r="CK63" s="86"/>
      <c r="CL63" s="87"/>
      <c r="CM63" s="88"/>
      <c r="CN63" s="86"/>
      <c r="CO63" s="86"/>
      <c r="CP63" s="87"/>
      <c r="CQ63" s="88"/>
      <c r="CR63" s="86"/>
      <c r="CS63" s="86"/>
      <c r="CT63" s="87"/>
      <c r="CU63" s="88"/>
      <c r="CV63" s="86"/>
      <c r="CW63" s="176">
        <f t="shared" si="4"/>
        <v>0</v>
      </c>
      <c r="CX63" s="87">
        <f t="shared" si="5"/>
        <v>0</v>
      </c>
      <c r="CY63" s="108" t="str">
        <f t="shared" si="7"/>
        <v>T.Minami</v>
      </c>
    </row>
    <row r="64" spans="1:103" ht="14.25">
      <c r="A64" s="132">
        <f>'2005出席'!C69</f>
        <v>0</v>
      </c>
      <c r="B64" s="133" t="str">
        <f>'2005出席'!D69</f>
        <v>Takagawa</v>
      </c>
      <c r="C64" s="88"/>
      <c r="D64" s="86"/>
      <c r="E64" s="86"/>
      <c r="F64" s="86"/>
      <c r="G64" s="86"/>
      <c r="H64" s="87"/>
      <c r="I64" s="88"/>
      <c r="J64" s="86"/>
      <c r="K64" s="86"/>
      <c r="L64" s="86"/>
      <c r="M64" s="86"/>
      <c r="N64" s="86"/>
      <c r="O64" s="86"/>
      <c r="P64" s="87"/>
      <c r="Q64" s="88"/>
      <c r="R64" s="86"/>
      <c r="S64" s="86"/>
      <c r="T64" s="87"/>
      <c r="U64" s="88"/>
      <c r="V64" s="86"/>
      <c r="W64" s="86"/>
      <c r="X64" s="87"/>
      <c r="Y64" s="88"/>
      <c r="Z64" s="86"/>
      <c r="AA64" s="86"/>
      <c r="AB64" s="87"/>
      <c r="AC64" s="88"/>
      <c r="AD64" s="86"/>
      <c r="AE64" s="86"/>
      <c r="AF64" s="86"/>
      <c r="AG64" s="86"/>
      <c r="AH64" s="87"/>
      <c r="AI64" s="88"/>
      <c r="AJ64" s="86"/>
      <c r="AK64" s="86"/>
      <c r="AL64" s="87"/>
      <c r="AM64" s="88"/>
      <c r="AN64" s="86"/>
      <c r="AO64" s="86"/>
      <c r="AP64" s="87"/>
      <c r="AQ64" s="88"/>
      <c r="AR64" s="86"/>
      <c r="AS64" s="86"/>
      <c r="AT64" s="87"/>
      <c r="AU64" s="88"/>
      <c r="AV64" s="86"/>
      <c r="AW64" s="86"/>
      <c r="AX64" s="87"/>
      <c r="AY64" s="88"/>
      <c r="AZ64" s="86"/>
      <c r="BA64" s="86"/>
      <c r="BB64" s="87"/>
      <c r="BC64" s="88"/>
      <c r="BD64" s="86"/>
      <c r="BE64" s="86"/>
      <c r="BF64" s="87"/>
      <c r="BG64" s="88"/>
      <c r="BH64" s="86"/>
      <c r="BI64" s="86"/>
      <c r="BJ64" s="87"/>
      <c r="BK64" s="88"/>
      <c r="BL64" s="86"/>
      <c r="BM64" s="86"/>
      <c r="BN64" s="87"/>
      <c r="BO64" s="88"/>
      <c r="BP64" s="86"/>
      <c r="BQ64" s="86"/>
      <c r="BR64" s="87"/>
      <c r="BS64" s="88"/>
      <c r="BT64" s="86"/>
      <c r="BU64" s="86"/>
      <c r="BV64" s="87"/>
      <c r="BW64" s="88"/>
      <c r="BX64" s="86"/>
      <c r="BY64" s="86"/>
      <c r="BZ64" s="87"/>
      <c r="CA64" s="88"/>
      <c r="CB64" s="86"/>
      <c r="CC64" s="86"/>
      <c r="CD64" s="87"/>
      <c r="CE64" s="88"/>
      <c r="CF64" s="86"/>
      <c r="CG64" s="86"/>
      <c r="CH64" s="87"/>
      <c r="CI64" s="88"/>
      <c r="CJ64" s="86"/>
      <c r="CK64" s="86"/>
      <c r="CL64" s="87"/>
      <c r="CM64" s="88"/>
      <c r="CN64" s="86"/>
      <c r="CO64" s="86"/>
      <c r="CP64" s="87"/>
      <c r="CQ64" s="88"/>
      <c r="CR64" s="86"/>
      <c r="CS64" s="86"/>
      <c r="CT64" s="87"/>
      <c r="CU64" s="88"/>
      <c r="CV64" s="86"/>
      <c r="CW64" s="176">
        <f t="shared" si="4"/>
        <v>0</v>
      </c>
      <c r="CX64" s="87">
        <f t="shared" si="5"/>
        <v>0</v>
      </c>
      <c r="CY64" s="108" t="str">
        <f t="shared" si="7"/>
        <v>Takagawa</v>
      </c>
    </row>
    <row r="65" spans="1:103" ht="14.25">
      <c r="A65" s="132">
        <f>'2005出席'!C70</f>
        <v>0</v>
      </c>
      <c r="B65" s="133" t="str">
        <f>'2005出席'!D70</f>
        <v>Yamamoto</v>
      </c>
      <c r="C65" s="88"/>
      <c r="D65" s="86"/>
      <c r="E65" s="86"/>
      <c r="F65" s="86"/>
      <c r="G65" s="86"/>
      <c r="H65" s="87"/>
      <c r="I65" s="88"/>
      <c r="J65" s="86"/>
      <c r="K65" s="86"/>
      <c r="L65" s="86"/>
      <c r="M65" s="86"/>
      <c r="N65" s="86"/>
      <c r="O65" s="86"/>
      <c r="P65" s="87"/>
      <c r="Q65" s="88"/>
      <c r="R65" s="86"/>
      <c r="S65" s="86"/>
      <c r="T65" s="87"/>
      <c r="U65" s="88"/>
      <c r="V65" s="86"/>
      <c r="W65" s="86"/>
      <c r="X65" s="87"/>
      <c r="Y65" s="88"/>
      <c r="Z65" s="86"/>
      <c r="AA65" s="86"/>
      <c r="AB65" s="87"/>
      <c r="AC65" s="88"/>
      <c r="AD65" s="86"/>
      <c r="AE65" s="86"/>
      <c r="AF65" s="86"/>
      <c r="AG65" s="86"/>
      <c r="AH65" s="87"/>
      <c r="AI65" s="88"/>
      <c r="AJ65" s="86"/>
      <c r="AK65" s="86"/>
      <c r="AL65" s="87"/>
      <c r="AM65" s="88"/>
      <c r="AN65" s="86"/>
      <c r="AO65" s="86"/>
      <c r="AP65" s="87"/>
      <c r="AQ65" s="88"/>
      <c r="AR65" s="86"/>
      <c r="AS65" s="86"/>
      <c r="AT65" s="87"/>
      <c r="AU65" s="88"/>
      <c r="AV65" s="86"/>
      <c r="AW65" s="86"/>
      <c r="AX65" s="87"/>
      <c r="AY65" s="88"/>
      <c r="AZ65" s="86"/>
      <c r="BA65" s="86"/>
      <c r="BB65" s="87"/>
      <c r="BC65" s="88"/>
      <c r="BD65" s="86"/>
      <c r="BE65" s="86"/>
      <c r="BF65" s="87"/>
      <c r="BG65" s="88"/>
      <c r="BH65" s="86"/>
      <c r="BI65" s="86"/>
      <c r="BJ65" s="87"/>
      <c r="BK65" s="88"/>
      <c r="BL65" s="86"/>
      <c r="BM65" s="86"/>
      <c r="BN65" s="87"/>
      <c r="BO65" s="88"/>
      <c r="BP65" s="86"/>
      <c r="BQ65" s="86"/>
      <c r="BR65" s="87"/>
      <c r="BS65" s="88"/>
      <c r="BT65" s="86"/>
      <c r="BU65" s="86"/>
      <c r="BV65" s="87"/>
      <c r="BW65" s="88"/>
      <c r="BX65" s="86"/>
      <c r="BY65" s="86"/>
      <c r="BZ65" s="87"/>
      <c r="CA65" s="88"/>
      <c r="CB65" s="86"/>
      <c r="CC65" s="86"/>
      <c r="CD65" s="87"/>
      <c r="CE65" s="88"/>
      <c r="CF65" s="86"/>
      <c r="CG65" s="86"/>
      <c r="CH65" s="87"/>
      <c r="CI65" s="88"/>
      <c r="CJ65" s="86"/>
      <c r="CK65" s="86"/>
      <c r="CL65" s="87"/>
      <c r="CM65" s="88"/>
      <c r="CN65" s="86"/>
      <c r="CO65" s="86"/>
      <c r="CP65" s="87"/>
      <c r="CQ65" s="88"/>
      <c r="CR65" s="86"/>
      <c r="CS65" s="86"/>
      <c r="CT65" s="87"/>
      <c r="CU65" s="88"/>
      <c r="CV65" s="86"/>
      <c r="CW65" s="176">
        <f t="shared" si="4"/>
        <v>0</v>
      </c>
      <c r="CX65" s="87">
        <f t="shared" si="5"/>
        <v>0</v>
      </c>
      <c r="CY65" s="108" t="str">
        <f t="shared" si="7"/>
        <v>Yamamoto</v>
      </c>
    </row>
    <row r="66" spans="1:103" ht="14.25">
      <c r="A66" s="132">
        <f>'2005出席'!C71</f>
        <v>0</v>
      </c>
      <c r="B66" s="133" t="str">
        <f>'2005出席'!D71</f>
        <v>Watanabe</v>
      </c>
      <c r="C66" s="88"/>
      <c r="D66" s="86"/>
      <c r="E66" s="86"/>
      <c r="F66" s="86"/>
      <c r="G66" s="86"/>
      <c r="H66" s="87"/>
      <c r="I66" s="88"/>
      <c r="J66" s="86"/>
      <c r="K66" s="86"/>
      <c r="L66" s="86"/>
      <c r="M66" s="86"/>
      <c r="N66" s="86"/>
      <c r="O66" s="86"/>
      <c r="P66" s="87"/>
      <c r="Q66" s="88"/>
      <c r="R66" s="86"/>
      <c r="S66" s="86"/>
      <c r="T66" s="87"/>
      <c r="U66" s="88"/>
      <c r="V66" s="86"/>
      <c r="W66" s="86"/>
      <c r="X66" s="87"/>
      <c r="Y66" s="88"/>
      <c r="Z66" s="86"/>
      <c r="AA66" s="86"/>
      <c r="AB66" s="87"/>
      <c r="AC66" s="88"/>
      <c r="AD66" s="86"/>
      <c r="AE66" s="86"/>
      <c r="AF66" s="86"/>
      <c r="AG66" s="86"/>
      <c r="AH66" s="87"/>
      <c r="AI66" s="88"/>
      <c r="AJ66" s="86"/>
      <c r="AK66" s="86"/>
      <c r="AL66" s="87"/>
      <c r="AM66" s="88"/>
      <c r="AN66" s="86"/>
      <c r="AO66" s="86"/>
      <c r="AP66" s="87"/>
      <c r="AQ66" s="88"/>
      <c r="AR66" s="86"/>
      <c r="AS66" s="86"/>
      <c r="AT66" s="87"/>
      <c r="AU66" s="88"/>
      <c r="AV66" s="86"/>
      <c r="AW66" s="86"/>
      <c r="AX66" s="87"/>
      <c r="AY66" s="88"/>
      <c r="AZ66" s="86"/>
      <c r="BA66" s="86"/>
      <c r="BB66" s="87"/>
      <c r="BC66" s="88"/>
      <c r="BD66" s="86"/>
      <c r="BE66" s="86"/>
      <c r="BF66" s="87"/>
      <c r="BG66" s="88"/>
      <c r="BH66" s="86"/>
      <c r="BI66" s="86"/>
      <c r="BJ66" s="87"/>
      <c r="BK66" s="88"/>
      <c r="BL66" s="86"/>
      <c r="BM66" s="86"/>
      <c r="BN66" s="87"/>
      <c r="BO66" s="88"/>
      <c r="BP66" s="86"/>
      <c r="BQ66" s="86"/>
      <c r="BR66" s="87"/>
      <c r="BS66" s="88"/>
      <c r="BT66" s="86"/>
      <c r="BU66" s="86"/>
      <c r="BV66" s="87"/>
      <c r="BW66" s="88"/>
      <c r="BX66" s="86"/>
      <c r="BY66" s="86"/>
      <c r="BZ66" s="87"/>
      <c r="CA66" s="88"/>
      <c r="CB66" s="86"/>
      <c r="CC66" s="86"/>
      <c r="CD66" s="87"/>
      <c r="CE66" s="88"/>
      <c r="CF66" s="86"/>
      <c r="CG66" s="86"/>
      <c r="CH66" s="87"/>
      <c r="CI66" s="88"/>
      <c r="CJ66" s="86"/>
      <c r="CK66" s="86"/>
      <c r="CL66" s="87"/>
      <c r="CM66" s="88"/>
      <c r="CN66" s="86"/>
      <c r="CO66" s="86"/>
      <c r="CP66" s="87"/>
      <c r="CQ66" s="88"/>
      <c r="CR66" s="86"/>
      <c r="CS66" s="86"/>
      <c r="CT66" s="87"/>
      <c r="CU66" s="88"/>
      <c r="CV66" s="86"/>
      <c r="CW66" s="176">
        <f t="shared" si="4"/>
        <v>0</v>
      </c>
      <c r="CX66" s="87">
        <f t="shared" si="5"/>
        <v>0</v>
      </c>
      <c r="CY66" s="108" t="str">
        <f t="shared" si="7"/>
        <v>Watanabe</v>
      </c>
    </row>
    <row r="67" spans="1:103" ht="14.25">
      <c r="A67" s="132">
        <f>'2005出席'!C72</f>
        <v>0</v>
      </c>
      <c r="B67" s="133" t="str">
        <f>'2005出席'!D72</f>
        <v>Y.Okuhara</v>
      </c>
      <c r="C67" s="88"/>
      <c r="D67" s="86"/>
      <c r="E67" s="86"/>
      <c r="F67" s="86"/>
      <c r="G67" s="86"/>
      <c r="H67" s="87"/>
      <c r="I67" s="88"/>
      <c r="J67" s="86"/>
      <c r="K67" s="86"/>
      <c r="L67" s="86"/>
      <c r="M67" s="86"/>
      <c r="N67" s="86"/>
      <c r="O67" s="86"/>
      <c r="P67" s="87"/>
      <c r="Q67" s="88"/>
      <c r="R67" s="86"/>
      <c r="S67" s="86"/>
      <c r="T67" s="87"/>
      <c r="U67" s="88"/>
      <c r="V67" s="86"/>
      <c r="W67" s="86"/>
      <c r="X67" s="87"/>
      <c r="Y67" s="88"/>
      <c r="Z67" s="86"/>
      <c r="AA67" s="86"/>
      <c r="AB67" s="87"/>
      <c r="AC67" s="88"/>
      <c r="AD67" s="86"/>
      <c r="AE67" s="86"/>
      <c r="AF67" s="86"/>
      <c r="AG67" s="86"/>
      <c r="AH67" s="87"/>
      <c r="AI67" s="88"/>
      <c r="AJ67" s="86"/>
      <c r="AK67" s="86"/>
      <c r="AL67" s="87"/>
      <c r="AM67" s="88"/>
      <c r="AN67" s="86"/>
      <c r="AO67" s="86"/>
      <c r="AP67" s="87"/>
      <c r="AQ67" s="88"/>
      <c r="AR67" s="86"/>
      <c r="AS67" s="86"/>
      <c r="AT67" s="87"/>
      <c r="AU67" s="88"/>
      <c r="AV67" s="86"/>
      <c r="AW67" s="86"/>
      <c r="AX67" s="87"/>
      <c r="AY67" s="88"/>
      <c r="AZ67" s="86"/>
      <c r="BA67" s="86"/>
      <c r="BB67" s="87"/>
      <c r="BC67" s="88"/>
      <c r="BD67" s="86"/>
      <c r="BE67" s="86"/>
      <c r="BF67" s="87"/>
      <c r="BG67" s="88"/>
      <c r="BH67" s="86"/>
      <c r="BI67" s="86"/>
      <c r="BJ67" s="87"/>
      <c r="BK67" s="88"/>
      <c r="BL67" s="86"/>
      <c r="BM67" s="86"/>
      <c r="BN67" s="87"/>
      <c r="BO67" s="88"/>
      <c r="BP67" s="86"/>
      <c r="BQ67" s="86"/>
      <c r="BR67" s="87"/>
      <c r="BS67" s="88"/>
      <c r="BT67" s="86"/>
      <c r="BU67" s="86"/>
      <c r="BV67" s="87"/>
      <c r="BW67" s="88"/>
      <c r="BX67" s="86"/>
      <c r="BY67" s="86"/>
      <c r="BZ67" s="87"/>
      <c r="CA67" s="88"/>
      <c r="CB67" s="86"/>
      <c r="CC67" s="86"/>
      <c r="CD67" s="87"/>
      <c r="CE67" s="88"/>
      <c r="CF67" s="86"/>
      <c r="CG67" s="86"/>
      <c r="CH67" s="87"/>
      <c r="CI67" s="88"/>
      <c r="CJ67" s="86"/>
      <c r="CK67" s="86"/>
      <c r="CL67" s="87"/>
      <c r="CM67" s="88"/>
      <c r="CN67" s="86"/>
      <c r="CO67" s="86"/>
      <c r="CP67" s="87"/>
      <c r="CQ67" s="88"/>
      <c r="CR67" s="86"/>
      <c r="CS67" s="86"/>
      <c r="CT67" s="87"/>
      <c r="CU67" s="88"/>
      <c r="CV67" s="86"/>
      <c r="CW67" s="176">
        <f t="shared" si="4"/>
        <v>0</v>
      </c>
      <c r="CX67" s="87">
        <f t="shared" si="5"/>
        <v>0</v>
      </c>
      <c r="CY67" s="108" t="str">
        <f t="shared" si="7"/>
        <v>Y.Okuhara</v>
      </c>
    </row>
    <row r="68" spans="1:103" ht="14.25">
      <c r="A68" s="132">
        <f>'2005出席'!C73</f>
        <v>0</v>
      </c>
      <c r="B68" s="133" t="str">
        <f>'2005出席'!D73</f>
        <v>Nakata</v>
      </c>
      <c r="C68" s="88"/>
      <c r="D68" s="86"/>
      <c r="E68" s="86"/>
      <c r="F68" s="86"/>
      <c r="G68" s="86"/>
      <c r="H68" s="87"/>
      <c r="I68" s="88"/>
      <c r="J68" s="86"/>
      <c r="K68" s="86"/>
      <c r="L68" s="86"/>
      <c r="M68" s="86"/>
      <c r="N68" s="86"/>
      <c r="O68" s="86"/>
      <c r="P68" s="87"/>
      <c r="Q68" s="88"/>
      <c r="R68" s="86"/>
      <c r="S68" s="86"/>
      <c r="T68" s="87"/>
      <c r="U68" s="88"/>
      <c r="V68" s="86"/>
      <c r="W68" s="86"/>
      <c r="X68" s="87"/>
      <c r="Y68" s="88"/>
      <c r="Z68" s="86"/>
      <c r="AA68" s="86"/>
      <c r="AB68" s="87"/>
      <c r="AC68" s="88"/>
      <c r="AD68" s="86"/>
      <c r="AE68" s="86"/>
      <c r="AF68" s="86"/>
      <c r="AG68" s="86"/>
      <c r="AH68" s="87"/>
      <c r="AI68" s="88"/>
      <c r="AJ68" s="86"/>
      <c r="AK68" s="86"/>
      <c r="AL68" s="87"/>
      <c r="AM68" s="88"/>
      <c r="AN68" s="86"/>
      <c r="AO68" s="86"/>
      <c r="AP68" s="87"/>
      <c r="AQ68" s="88"/>
      <c r="AR68" s="86"/>
      <c r="AS68" s="86"/>
      <c r="AT68" s="87"/>
      <c r="AU68" s="88"/>
      <c r="AV68" s="86"/>
      <c r="AW68" s="86"/>
      <c r="AX68" s="87"/>
      <c r="AY68" s="88"/>
      <c r="AZ68" s="86"/>
      <c r="BA68" s="86"/>
      <c r="BB68" s="87"/>
      <c r="BC68" s="88"/>
      <c r="BD68" s="86"/>
      <c r="BE68" s="86"/>
      <c r="BF68" s="87"/>
      <c r="BG68" s="88"/>
      <c r="BH68" s="86"/>
      <c r="BI68" s="86"/>
      <c r="BJ68" s="87"/>
      <c r="BK68" s="88"/>
      <c r="BL68" s="86"/>
      <c r="BM68" s="86"/>
      <c r="BN68" s="87"/>
      <c r="BO68" s="88"/>
      <c r="BP68" s="86"/>
      <c r="BQ68" s="86"/>
      <c r="BR68" s="87"/>
      <c r="BS68" s="88"/>
      <c r="BT68" s="86"/>
      <c r="BU68" s="86"/>
      <c r="BV68" s="87"/>
      <c r="BW68" s="88"/>
      <c r="BX68" s="86"/>
      <c r="BY68" s="86"/>
      <c r="BZ68" s="87"/>
      <c r="CA68" s="88"/>
      <c r="CB68" s="86"/>
      <c r="CC68" s="86"/>
      <c r="CD68" s="87"/>
      <c r="CE68" s="88"/>
      <c r="CF68" s="86"/>
      <c r="CG68" s="86"/>
      <c r="CH68" s="87"/>
      <c r="CI68" s="88"/>
      <c r="CJ68" s="86"/>
      <c r="CK68" s="86"/>
      <c r="CL68" s="87"/>
      <c r="CM68" s="88"/>
      <c r="CN68" s="86"/>
      <c r="CO68" s="86"/>
      <c r="CP68" s="87"/>
      <c r="CQ68" s="88"/>
      <c r="CR68" s="86"/>
      <c r="CS68" s="86"/>
      <c r="CT68" s="87"/>
      <c r="CU68" s="88"/>
      <c r="CV68" s="86"/>
      <c r="CW68" s="176">
        <f t="shared" si="4"/>
        <v>0</v>
      </c>
      <c r="CX68" s="87">
        <f t="shared" si="5"/>
        <v>0</v>
      </c>
      <c r="CY68" s="108" t="str">
        <f t="shared" si="7"/>
        <v>Nakata</v>
      </c>
    </row>
    <row r="69" spans="1:103" ht="14.25">
      <c r="A69" s="132">
        <f>'2005出席'!C74</f>
        <v>0</v>
      </c>
      <c r="B69" s="133" t="str">
        <f>'2005出席'!D74</f>
        <v>Nakanishi</v>
      </c>
      <c r="C69" s="88"/>
      <c r="D69" s="86"/>
      <c r="E69" s="86"/>
      <c r="F69" s="86"/>
      <c r="G69" s="86"/>
      <c r="H69" s="87"/>
      <c r="I69" s="88"/>
      <c r="J69" s="86"/>
      <c r="K69" s="86"/>
      <c r="L69" s="86"/>
      <c r="M69" s="86"/>
      <c r="N69" s="86"/>
      <c r="O69" s="86"/>
      <c r="P69" s="87"/>
      <c r="Q69" s="88"/>
      <c r="R69" s="86"/>
      <c r="S69" s="86"/>
      <c r="T69" s="87"/>
      <c r="U69" s="88"/>
      <c r="V69" s="86"/>
      <c r="W69" s="86"/>
      <c r="X69" s="87"/>
      <c r="Y69" s="88"/>
      <c r="Z69" s="86"/>
      <c r="AA69" s="86"/>
      <c r="AB69" s="87"/>
      <c r="AC69" s="88"/>
      <c r="AD69" s="86"/>
      <c r="AE69" s="86"/>
      <c r="AF69" s="86"/>
      <c r="AG69" s="86"/>
      <c r="AH69" s="87"/>
      <c r="AI69" s="88"/>
      <c r="AJ69" s="86"/>
      <c r="AK69" s="86"/>
      <c r="AL69" s="87"/>
      <c r="AM69" s="88"/>
      <c r="AN69" s="86"/>
      <c r="AO69" s="86"/>
      <c r="AP69" s="87"/>
      <c r="AQ69" s="88"/>
      <c r="AR69" s="86"/>
      <c r="AS69" s="86"/>
      <c r="AT69" s="87"/>
      <c r="AU69" s="88"/>
      <c r="AV69" s="86"/>
      <c r="AW69" s="86"/>
      <c r="AX69" s="87"/>
      <c r="AY69" s="88"/>
      <c r="AZ69" s="86"/>
      <c r="BA69" s="86"/>
      <c r="BB69" s="87"/>
      <c r="BC69" s="88"/>
      <c r="BD69" s="86"/>
      <c r="BE69" s="86"/>
      <c r="BF69" s="87"/>
      <c r="BG69" s="88"/>
      <c r="BH69" s="86"/>
      <c r="BI69" s="86"/>
      <c r="BJ69" s="87"/>
      <c r="BK69" s="88"/>
      <c r="BL69" s="86"/>
      <c r="BM69" s="86"/>
      <c r="BN69" s="87"/>
      <c r="BO69" s="88"/>
      <c r="BP69" s="86"/>
      <c r="BQ69" s="86"/>
      <c r="BR69" s="87"/>
      <c r="BS69" s="88"/>
      <c r="BT69" s="86"/>
      <c r="BU69" s="86"/>
      <c r="BV69" s="87"/>
      <c r="BW69" s="88"/>
      <c r="BX69" s="86"/>
      <c r="BY69" s="86"/>
      <c r="BZ69" s="87"/>
      <c r="CA69" s="88"/>
      <c r="CB69" s="86"/>
      <c r="CC69" s="86"/>
      <c r="CD69" s="87"/>
      <c r="CE69" s="88"/>
      <c r="CF69" s="86"/>
      <c r="CG69" s="86"/>
      <c r="CH69" s="87"/>
      <c r="CI69" s="88"/>
      <c r="CJ69" s="86"/>
      <c r="CK69" s="86"/>
      <c r="CL69" s="87"/>
      <c r="CM69" s="88"/>
      <c r="CN69" s="86"/>
      <c r="CO69" s="86"/>
      <c r="CP69" s="87"/>
      <c r="CQ69" s="88"/>
      <c r="CR69" s="86"/>
      <c r="CS69" s="86"/>
      <c r="CT69" s="87"/>
      <c r="CU69" s="88"/>
      <c r="CV69" s="86"/>
      <c r="CW69" s="176">
        <f t="shared" si="4"/>
        <v>0</v>
      </c>
      <c r="CX69" s="87">
        <f t="shared" si="5"/>
        <v>0</v>
      </c>
      <c r="CY69" s="108" t="str">
        <f t="shared" si="7"/>
        <v>Nakanishi</v>
      </c>
    </row>
    <row r="70" spans="1:103" ht="14.25">
      <c r="A70" s="132">
        <f>'2005出席'!C75</f>
        <v>0</v>
      </c>
      <c r="B70" s="133" t="str">
        <f>'2005出席'!D75</f>
        <v>Takamura</v>
      </c>
      <c r="C70" s="88"/>
      <c r="D70" s="86"/>
      <c r="E70" s="86"/>
      <c r="F70" s="86"/>
      <c r="G70" s="86"/>
      <c r="H70" s="87"/>
      <c r="I70" s="88"/>
      <c r="J70" s="86"/>
      <c r="K70" s="86"/>
      <c r="L70" s="86"/>
      <c r="M70" s="86"/>
      <c r="N70" s="86"/>
      <c r="O70" s="86"/>
      <c r="P70" s="87"/>
      <c r="Q70" s="88"/>
      <c r="R70" s="86"/>
      <c r="S70" s="86"/>
      <c r="T70" s="87"/>
      <c r="U70" s="88"/>
      <c r="V70" s="86"/>
      <c r="W70" s="86"/>
      <c r="X70" s="87"/>
      <c r="Y70" s="88"/>
      <c r="Z70" s="86"/>
      <c r="AA70" s="86"/>
      <c r="AB70" s="87"/>
      <c r="AC70" s="88"/>
      <c r="AD70" s="86"/>
      <c r="AE70" s="86"/>
      <c r="AF70" s="86"/>
      <c r="AG70" s="86"/>
      <c r="AH70" s="87"/>
      <c r="AI70" s="88"/>
      <c r="AJ70" s="86"/>
      <c r="AK70" s="86"/>
      <c r="AL70" s="87"/>
      <c r="AM70" s="88"/>
      <c r="AN70" s="86"/>
      <c r="AO70" s="86"/>
      <c r="AP70" s="87"/>
      <c r="AQ70" s="88"/>
      <c r="AR70" s="86"/>
      <c r="AS70" s="86"/>
      <c r="AT70" s="87"/>
      <c r="AU70" s="88"/>
      <c r="AV70" s="86"/>
      <c r="AW70" s="86"/>
      <c r="AX70" s="87"/>
      <c r="AY70" s="88"/>
      <c r="AZ70" s="86"/>
      <c r="BA70" s="86"/>
      <c r="BB70" s="87"/>
      <c r="BC70" s="88"/>
      <c r="BD70" s="86"/>
      <c r="BE70" s="86"/>
      <c r="BF70" s="87"/>
      <c r="BG70" s="88"/>
      <c r="BH70" s="86"/>
      <c r="BI70" s="86"/>
      <c r="BJ70" s="87"/>
      <c r="BK70" s="88"/>
      <c r="BL70" s="86"/>
      <c r="BM70" s="86"/>
      <c r="BN70" s="87"/>
      <c r="BO70" s="88"/>
      <c r="BP70" s="86"/>
      <c r="BQ70" s="86"/>
      <c r="BR70" s="87"/>
      <c r="BS70" s="88"/>
      <c r="BT70" s="86"/>
      <c r="BU70" s="86"/>
      <c r="BV70" s="87"/>
      <c r="BW70" s="88"/>
      <c r="BX70" s="86"/>
      <c r="BY70" s="86"/>
      <c r="BZ70" s="87"/>
      <c r="CA70" s="88"/>
      <c r="CB70" s="86"/>
      <c r="CC70" s="86"/>
      <c r="CD70" s="87"/>
      <c r="CE70" s="88"/>
      <c r="CF70" s="86"/>
      <c r="CG70" s="86"/>
      <c r="CH70" s="87"/>
      <c r="CI70" s="88"/>
      <c r="CJ70" s="86"/>
      <c r="CK70" s="86"/>
      <c r="CL70" s="87"/>
      <c r="CM70" s="88"/>
      <c r="CN70" s="86"/>
      <c r="CO70" s="86"/>
      <c r="CP70" s="87"/>
      <c r="CQ70" s="88"/>
      <c r="CR70" s="86"/>
      <c r="CS70" s="86"/>
      <c r="CT70" s="87"/>
      <c r="CU70" s="88"/>
      <c r="CV70" s="86"/>
      <c r="CW70" s="176">
        <f t="shared" si="4"/>
        <v>0</v>
      </c>
      <c r="CX70" s="87">
        <f t="shared" si="5"/>
        <v>0</v>
      </c>
      <c r="CY70" s="108" t="str">
        <f t="shared" si="7"/>
        <v>Takamura</v>
      </c>
    </row>
    <row r="71" spans="1:103" ht="14.25">
      <c r="A71" s="132" t="str">
        <f>'2005出席'!C12</f>
        <v>マネージャー</v>
      </c>
      <c r="B71" s="133" t="str">
        <f>'2005出席'!D12</f>
        <v>Asamoto</v>
      </c>
      <c r="C71" s="88"/>
      <c r="D71" s="86"/>
      <c r="E71" s="86"/>
      <c r="F71" s="86"/>
      <c r="G71" s="86"/>
      <c r="H71" s="87"/>
      <c r="I71" s="88"/>
      <c r="J71" s="86"/>
      <c r="K71" s="86"/>
      <c r="L71" s="86"/>
      <c r="M71" s="86"/>
      <c r="N71" s="86"/>
      <c r="O71" s="86"/>
      <c r="P71" s="87"/>
      <c r="Q71" s="88"/>
      <c r="R71" s="86"/>
      <c r="S71" s="86"/>
      <c r="T71" s="87"/>
      <c r="U71" s="88"/>
      <c r="V71" s="86"/>
      <c r="W71" s="86"/>
      <c r="X71" s="87"/>
      <c r="Y71" s="88"/>
      <c r="Z71" s="86"/>
      <c r="AA71" s="86"/>
      <c r="AB71" s="87"/>
      <c r="AC71" s="88"/>
      <c r="AD71" s="86"/>
      <c r="AE71" s="86"/>
      <c r="AF71" s="86"/>
      <c r="AG71" s="86"/>
      <c r="AH71" s="87"/>
      <c r="AI71" s="88"/>
      <c r="AJ71" s="86"/>
      <c r="AK71" s="86"/>
      <c r="AL71" s="87"/>
      <c r="AM71" s="88"/>
      <c r="AN71" s="86"/>
      <c r="AO71" s="86"/>
      <c r="AP71" s="87"/>
      <c r="AQ71" s="88"/>
      <c r="AR71" s="86"/>
      <c r="AS71" s="86"/>
      <c r="AT71" s="87"/>
      <c r="AU71" s="88"/>
      <c r="AV71" s="86"/>
      <c r="AW71" s="86"/>
      <c r="AX71" s="87"/>
      <c r="AY71" s="88"/>
      <c r="AZ71" s="86"/>
      <c r="BA71" s="86"/>
      <c r="BB71" s="87"/>
      <c r="BC71" s="88"/>
      <c r="BD71" s="86"/>
      <c r="BE71" s="86"/>
      <c r="BF71" s="87"/>
      <c r="BG71" s="88"/>
      <c r="BH71" s="86"/>
      <c r="BI71" s="86"/>
      <c r="BJ71" s="87"/>
      <c r="BK71" s="88"/>
      <c r="BL71" s="86"/>
      <c r="BM71" s="86"/>
      <c r="BN71" s="87"/>
      <c r="BO71" s="88"/>
      <c r="BP71" s="86"/>
      <c r="BQ71" s="86"/>
      <c r="BR71" s="87"/>
      <c r="BS71" s="88"/>
      <c r="BT71" s="86"/>
      <c r="BU71" s="86"/>
      <c r="BV71" s="87"/>
      <c r="BW71" s="88"/>
      <c r="BX71" s="86"/>
      <c r="BY71" s="86"/>
      <c r="BZ71" s="87"/>
      <c r="CA71" s="88"/>
      <c r="CB71" s="86"/>
      <c r="CC71" s="86"/>
      <c r="CD71" s="87"/>
      <c r="CE71" s="88"/>
      <c r="CF71" s="86"/>
      <c r="CG71" s="86"/>
      <c r="CH71" s="87"/>
      <c r="CI71" s="88"/>
      <c r="CJ71" s="86"/>
      <c r="CK71" s="86"/>
      <c r="CL71" s="87"/>
      <c r="CM71" s="88"/>
      <c r="CN71" s="86"/>
      <c r="CO71" s="86"/>
      <c r="CP71" s="87"/>
      <c r="CQ71" s="88"/>
      <c r="CR71" s="86"/>
      <c r="CS71" s="86"/>
      <c r="CT71" s="87"/>
      <c r="CU71" s="88"/>
      <c r="CV71" s="86"/>
      <c r="CW71" s="176">
        <f t="shared" si="4"/>
        <v>0</v>
      </c>
      <c r="CX71" s="87">
        <f t="shared" si="5"/>
        <v>0</v>
      </c>
      <c r="CY71" s="108" t="str">
        <f t="shared" si="7"/>
        <v>Asamoto</v>
      </c>
    </row>
    <row r="72" spans="1:103" ht="14.25">
      <c r="A72" s="126"/>
      <c r="B72" s="133" t="s">
        <v>369</v>
      </c>
      <c r="C72" s="88"/>
      <c r="D72" s="86"/>
      <c r="E72" s="86"/>
      <c r="F72" s="86"/>
      <c r="G72" s="86"/>
      <c r="H72" s="87"/>
      <c r="I72" s="88"/>
      <c r="J72" s="86"/>
      <c r="K72" s="86"/>
      <c r="L72" s="86"/>
      <c r="M72" s="86"/>
      <c r="N72" s="86"/>
      <c r="O72" s="86"/>
      <c r="P72" s="87"/>
      <c r="Q72" s="88"/>
      <c r="R72" s="86"/>
      <c r="S72" s="86"/>
      <c r="T72" s="87"/>
      <c r="U72" s="88"/>
      <c r="V72" s="86"/>
      <c r="W72" s="86"/>
      <c r="X72" s="87"/>
      <c r="Y72" s="88"/>
      <c r="Z72" s="86"/>
      <c r="AA72" s="86"/>
      <c r="AB72" s="87"/>
      <c r="AC72" s="88"/>
      <c r="AD72" s="86"/>
      <c r="AE72" s="86"/>
      <c r="AF72" s="86"/>
      <c r="AG72" s="86"/>
      <c r="AH72" s="87"/>
      <c r="AI72" s="88"/>
      <c r="AJ72" s="86"/>
      <c r="AK72" s="86"/>
      <c r="AL72" s="87"/>
      <c r="AM72" s="88"/>
      <c r="AN72" s="86"/>
      <c r="AO72" s="86"/>
      <c r="AP72" s="87"/>
      <c r="AQ72" s="88"/>
      <c r="AR72" s="86"/>
      <c r="AS72" s="86"/>
      <c r="AT72" s="87"/>
      <c r="AU72" s="88"/>
      <c r="AV72" s="86"/>
      <c r="AW72" s="86"/>
      <c r="AX72" s="87"/>
      <c r="AY72" s="88"/>
      <c r="AZ72" s="86"/>
      <c r="BA72" s="86"/>
      <c r="BB72" s="87"/>
      <c r="BC72" s="88"/>
      <c r="BD72" s="86"/>
      <c r="BE72" s="86"/>
      <c r="BF72" s="87"/>
      <c r="BG72" s="88"/>
      <c r="BH72" s="86"/>
      <c r="BI72" s="86"/>
      <c r="BJ72" s="87"/>
      <c r="BK72" s="88"/>
      <c r="BL72" s="86"/>
      <c r="BM72" s="86"/>
      <c r="BN72" s="87"/>
      <c r="BO72" s="88"/>
      <c r="BP72" s="86"/>
      <c r="BQ72" s="86"/>
      <c r="BR72" s="87"/>
      <c r="BS72" s="88"/>
      <c r="BT72" s="86"/>
      <c r="BU72" s="86"/>
      <c r="BV72" s="87"/>
      <c r="BW72" s="88"/>
      <c r="BX72" s="86"/>
      <c r="BY72" s="86"/>
      <c r="BZ72" s="87"/>
      <c r="CA72" s="88"/>
      <c r="CB72" s="86"/>
      <c r="CC72" s="86"/>
      <c r="CD72" s="87"/>
      <c r="CE72" s="88"/>
      <c r="CF72" s="86"/>
      <c r="CG72" s="86"/>
      <c r="CH72" s="87"/>
      <c r="CI72" s="88"/>
      <c r="CJ72" s="86"/>
      <c r="CK72" s="86"/>
      <c r="CL72" s="87"/>
      <c r="CM72" s="88"/>
      <c r="CN72" s="86"/>
      <c r="CO72" s="86"/>
      <c r="CP72" s="87"/>
      <c r="CQ72" s="88"/>
      <c r="CR72" s="86"/>
      <c r="CS72" s="86"/>
      <c r="CT72" s="87"/>
      <c r="CU72" s="88"/>
      <c r="CV72" s="86"/>
      <c r="CW72" s="176">
        <f t="shared" si="4"/>
        <v>0</v>
      </c>
      <c r="CX72" s="87">
        <f t="shared" si="5"/>
        <v>0</v>
      </c>
      <c r="CY72" s="108" t="s">
        <v>368</v>
      </c>
    </row>
    <row r="73" spans="1:103" ht="14.25">
      <c r="A73" s="126"/>
      <c r="B73" s="172" t="s">
        <v>371</v>
      </c>
      <c r="C73" s="77"/>
      <c r="D73" s="173"/>
      <c r="E73" s="173"/>
      <c r="F73" s="173"/>
      <c r="G73" s="173"/>
      <c r="H73" s="78"/>
      <c r="I73" s="77"/>
      <c r="J73" s="173"/>
      <c r="K73" s="173"/>
      <c r="L73" s="173"/>
      <c r="M73" s="173"/>
      <c r="N73" s="173"/>
      <c r="O73" s="173"/>
      <c r="P73" s="78"/>
      <c r="Q73" s="77"/>
      <c r="R73" s="173"/>
      <c r="S73" s="173"/>
      <c r="T73" s="78"/>
      <c r="U73" s="77"/>
      <c r="V73" s="173"/>
      <c r="W73" s="173"/>
      <c r="X73" s="78"/>
      <c r="Y73" s="77"/>
      <c r="Z73" s="173"/>
      <c r="AA73" s="173"/>
      <c r="AB73" s="78"/>
      <c r="AC73" s="77"/>
      <c r="AD73" s="173"/>
      <c r="AE73" s="173"/>
      <c r="AF73" s="173"/>
      <c r="AG73" s="173"/>
      <c r="AH73" s="78"/>
      <c r="AI73" s="77"/>
      <c r="AJ73" s="173"/>
      <c r="AK73" s="173"/>
      <c r="AL73" s="78"/>
      <c r="AM73" s="77"/>
      <c r="AN73" s="173"/>
      <c r="AO73" s="173"/>
      <c r="AP73" s="78"/>
      <c r="AQ73" s="77"/>
      <c r="AR73" s="173"/>
      <c r="AS73" s="173"/>
      <c r="AT73" s="78"/>
      <c r="AU73" s="77"/>
      <c r="AV73" s="173"/>
      <c r="AW73" s="173"/>
      <c r="AX73" s="78"/>
      <c r="AY73" s="77"/>
      <c r="AZ73" s="173"/>
      <c r="BA73" s="173"/>
      <c r="BB73" s="78"/>
      <c r="BC73" s="77"/>
      <c r="BD73" s="173"/>
      <c r="BE73" s="173"/>
      <c r="BF73" s="78"/>
      <c r="BG73" s="77"/>
      <c r="BH73" s="173"/>
      <c r="BI73" s="173"/>
      <c r="BJ73" s="78"/>
      <c r="BK73" s="77"/>
      <c r="BL73" s="173"/>
      <c r="BM73" s="173"/>
      <c r="BN73" s="78"/>
      <c r="BO73" s="77"/>
      <c r="BP73" s="173"/>
      <c r="BQ73" s="173"/>
      <c r="BR73" s="78"/>
      <c r="BS73" s="77"/>
      <c r="BT73" s="173"/>
      <c r="BU73" s="173"/>
      <c r="BV73" s="78"/>
      <c r="BW73" s="77"/>
      <c r="BX73" s="173"/>
      <c r="BY73" s="173"/>
      <c r="BZ73" s="78"/>
      <c r="CA73" s="77"/>
      <c r="CB73" s="173"/>
      <c r="CC73" s="173"/>
      <c r="CD73" s="78"/>
      <c r="CE73" s="77"/>
      <c r="CF73" s="173"/>
      <c r="CG73" s="173"/>
      <c r="CH73" s="78"/>
      <c r="CI73" s="77"/>
      <c r="CJ73" s="173"/>
      <c r="CK73" s="173"/>
      <c r="CL73" s="78"/>
      <c r="CM73" s="77"/>
      <c r="CN73" s="173"/>
      <c r="CO73" s="173"/>
      <c r="CP73" s="78"/>
      <c r="CQ73" s="77"/>
      <c r="CR73" s="173"/>
      <c r="CS73" s="173"/>
      <c r="CT73" s="78"/>
      <c r="CU73" s="77"/>
      <c r="CV73" s="173"/>
      <c r="CW73" s="176">
        <f t="shared" si="4"/>
        <v>0</v>
      </c>
      <c r="CX73" s="87">
        <f t="shared" si="5"/>
        <v>0</v>
      </c>
      <c r="CY73" s="108" t="s">
        <v>370</v>
      </c>
    </row>
    <row r="74" spans="1:103" ht="14.25">
      <c r="A74" s="134"/>
      <c r="B74" s="135"/>
      <c r="C74" s="174">
        <f aca="true" t="shared" si="8" ref="C74:AH74">SUM(C7:C73)</f>
        <v>3</v>
      </c>
      <c r="D74" s="97">
        <f t="shared" si="8"/>
        <v>1</v>
      </c>
      <c r="E74" s="97">
        <f t="shared" si="8"/>
        <v>4</v>
      </c>
      <c r="F74" s="97">
        <f t="shared" si="8"/>
        <v>1</v>
      </c>
      <c r="G74" s="97">
        <f t="shared" si="8"/>
        <v>2</v>
      </c>
      <c r="H74" s="95">
        <f t="shared" si="8"/>
        <v>1</v>
      </c>
      <c r="I74" s="174">
        <f t="shared" si="8"/>
        <v>4</v>
      </c>
      <c r="J74" s="97">
        <f t="shared" si="8"/>
        <v>2</v>
      </c>
      <c r="K74" s="97">
        <f t="shared" si="8"/>
        <v>0</v>
      </c>
      <c r="L74" s="97">
        <f t="shared" si="8"/>
        <v>0</v>
      </c>
      <c r="M74" s="97">
        <f t="shared" si="8"/>
        <v>3</v>
      </c>
      <c r="N74" s="97">
        <f t="shared" si="8"/>
        <v>1</v>
      </c>
      <c r="O74" s="97">
        <f t="shared" si="8"/>
        <v>0</v>
      </c>
      <c r="P74" s="95">
        <f t="shared" si="8"/>
        <v>0</v>
      </c>
      <c r="Q74" s="174">
        <f t="shared" si="8"/>
        <v>1</v>
      </c>
      <c r="R74" s="97">
        <f t="shared" si="8"/>
        <v>1</v>
      </c>
      <c r="S74" s="97">
        <f t="shared" si="8"/>
        <v>0</v>
      </c>
      <c r="T74" s="95">
        <f t="shared" si="8"/>
        <v>0</v>
      </c>
      <c r="U74" s="174">
        <f t="shared" si="8"/>
        <v>0</v>
      </c>
      <c r="V74" s="97">
        <f t="shared" si="8"/>
        <v>0</v>
      </c>
      <c r="W74" s="97">
        <f t="shared" si="8"/>
        <v>0</v>
      </c>
      <c r="X74" s="95">
        <f t="shared" si="8"/>
        <v>0</v>
      </c>
      <c r="Y74" s="174">
        <f t="shared" si="8"/>
        <v>0</v>
      </c>
      <c r="Z74" s="97">
        <f t="shared" si="8"/>
        <v>0</v>
      </c>
      <c r="AA74" s="97">
        <f t="shared" si="8"/>
        <v>2</v>
      </c>
      <c r="AB74" s="95">
        <f t="shared" si="8"/>
        <v>2</v>
      </c>
      <c r="AC74" s="174">
        <f t="shared" si="8"/>
        <v>2</v>
      </c>
      <c r="AD74" s="97">
        <f t="shared" si="8"/>
        <v>1</v>
      </c>
      <c r="AE74" s="97">
        <f t="shared" si="8"/>
        <v>1</v>
      </c>
      <c r="AF74" s="97">
        <f t="shared" si="8"/>
        <v>0</v>
      </c>
      <c r="AG74" s="97">
        <f t="shared" si="8"/>
        <v>1</v>
      </c>
      <c r="AH74" s="95">
        <f t="shared" si="8"/>
        <v>1</v>
      </c>
      <c r="AI74" s="96">
        <f aca="true" t="shared" si="9" ref="AI74:AT74">SUM(AI7:AI73)</f>
        <v>1</v>
      </c>
      <c r="AJ74" s="97">
        <f t="shared" si="9"/>
        <v>1</v>
      </c>
      <c r="AK74" s="97">
        <f t="shared" si="9"/>
        <v>5</v>
      </c>
      <c r="AL74" s="95">
        <f t="shared" si="9"/>
        <v>3</v>
      </c>
      <c r="AM74" s="96">
        <f t="shared" si="9"/>
        <v>3</v>
      </c>
      <c r="AN74" s="97">
        <f t="shared" si="9"/>
        <v>3</v>
      </c>
      <c r="AO74" s="97">
        <f t="shared" si="9"/>
        <v>1</v>
      </c>
      <c r="AP74" s="95">
        <f t="shared" si="9"/>
        <v>1</v>
      </c>
      <c r="AQ74" s="96">
        <f t="shared" si="9"/>
        <v>2</v>
      </c>
      <c r="AR74" s="97">
        <f t="shared" si="9"/>
        <v>2</v>
      </c>
      <c r="AS74" s="97">
        <f t="shared" si="9"/>
        <v>0</v>
      </c>
      <c r="AT74" s="95">
        <f t="shared" si="9"/>
        <v>0</v>
      </c>
      <c r="AU74" s="96">
        <f aca="true" t="shared" si="10" ref="AU74:BB74">SUM(AU7:AU73)</f>
        <v>0</v>
      </c>
      <c r="AV74" s="97">
        <f t="shared" si="10"/>
        <v>0</v>
      </c>
      <c r="AW74" s="97">
        <f t="shared" si="10"/>
        <v>3</v>
      </c>
      <c r="AX74" s="95">
        <f t="shared" si="10"/>
        <v>2</v>
      </c>
      <c r="AY74" s="96">
        <f t="shared" si="10"/>
        <v>0</v>
      </c>
      <c r="AZ74" s="97">
        <f t="shared" si="10"/>
        <v>0</v>
      </c>
      <c r="BA74" s="97">
        <f t="shared" si="10"/>
        <v>1</v>
      </c>
      <c r="BB74" s="95">
        <f t="shared" si="10"/>
        <v>1</v>
      </c>
      <c r="BC74" s="96">
        <f aca="true" t="shared" si="11" ref="BC74:BR74">SUM(BC7:BC73)</f>
        <v>2</v>
      </c>
      <c r="BD74" s="97">
        <f t="shared" si="11"/>
        <v>2</v>
      </c>
      <c r="BE74" s="97">
        <f t="shared" si="11"/>
        <v>1</v>
      </c>
      <c r="BF74" s="95">
        <f t="shared" si="11"/>
        <v>1</v>
      </c>
      <c r="BG74" s="96">
        <f t="shared" si="11"/>
        <v>2</v>
      </c>
      <c r="BH74" s="97">
        <f t="shared" si="11"/>
        <v>1</v>
      </c>
      <c r="BI74" s="97">
        <f t="shared" si="11"/>
        <v>1</v>
      </c>
      <c r="BJ74" s="95">
        <f t="shared" si="11"/>
        <v>1</v>
      </c>
      <c r="BK74" s="96">
        <f t="shared" si="11"/>
        <v>1</v>
      </c>
      <c r="BL74" s="97">
        <f t="shared" si="11"/>
        <v>1</v>
      </c>
      <c r="BM74" s="97">
        <f t="shared" si="11"/>
        <v>0</v>
      </c>
      <c r="BN74" s="95">
        <f t="shared" si="11"/>
        <v>0</v>
      </c>
      <c r="BO74" s="96">
        <f t="shared" si="11"/>
        <v>2</v>
      </c>
      <c r="BP74" s="97">
        <f t="shared" si="11"/>
        <v>2</v>
      </c>
      <c r="BQ74" s="97">
        <f t="shared" si="11"/>
        <v>1</v>
      </c>
      <c r="BR74" s="95">
        <f t="shared" si="11"/>
        <v>1</v>
      </c>
      <c r="BS74" s="96">
        <f aca="true" t="shared" si="12" ref="BS74:BZ74">SUM(BS7:BS73)</f>
        <v>2</v>
      </c>
      <c r="BT74" s="97">
        <f t="shared" si="12"/>
        <v>2</v>
      </c>
      <c r="BU74" s="97">
        <f t="shared" si="12"/>
        <v>3</v>
      </c>
      <c r="BV74" s="95">
        <f t="shared" si="12"/>
        <v>3</v>
      </c>
      <c r="BW74" s="96">
        <f t="shared" si="12"/>
        <v>0</v>
      </c>
      <c r="BX74" s="97">
        <f t="shared" si="12"/>
        <v>0</v>
      </c>
      <c r="BY74" s="97">
        <f t="shared" si="12"/>
        <v>2</v>
      </c>
      <c r="BZ74" s="95">
        <f t="shared" si="12"/>
        <v>1</v>
      </c>
      <c r="CA74" s="96">
        <f aca="true" t="shared" si="13" ref="CA74:CH74">SUM(CA7:CA73)</f>
        <v>1</v>
      </c>
      <c r="CB74" s="97">
        <f t="shared" si="13"/>
        <v>0</v>
      </c>
      <c r="CC74" s="97">
        <f t="shared" si="13"/>
        <v>2</v>
      </c>
      <c r="CD74" s="95">
        <f t="shared" si="13"/>
        <v>0</v>
      </c>
      <c r="CE74" s="96">
        <f t="shared" si="13"/>
        <v>6</v>
      </c>
      <c r="CF74" s="97">
        <f t="shared" si="13"/>
        <v>4</v>
      </c>
      <c r="CG74" s="97">
        <f t="shared" si="13"/>
        <v>3</v>
      </c>
      <c r="CH74" s="95">
        <f t="shared" si="13"/>
        <v>0</v>
      </c>
      <c r="CI74" s="96">
        <f aca="true" t="shared" si="14" ref="CI74:CX74">SUM(CI7:CI73)</f>
        <v>1</v>
      </c>
      <c r="CJ74" s="97">
        <f t="shared" si="14"/>
        <v>0</v>
      </c>
      <c r="CK74" s="97">
        <f t="shared" si="14"/>
        <v>0</v>
      </c>
      <c r="CL74" s="95">
        <f t="shared" si="14"/>
        <v>0</v>
      </c>
      <c r="CM74" s="96">
        <f t="shared" si="14"/>
        <v>0</v>
      </c>
      <c r="CN74" s="97">
        <f t="shared" si="14"/>
        <v>0</v>
      </c>
      <c r="CO74" s="97">
        <f t="shared" si="14"/>
        <v>2</v>
      </c>
      <c r="CP74" s="95">
        <f t="shared" si="14"/>
        <v>2</v>
      </c>
      <c r="CQ74" s="96">
        <f>SUM(CQ7:CQ73)</f>
        <v>4</v>
      </c>
      <c r="CR74" s="97">
        <f>SUM(CR7:CR73)</f>
        <v>0</v>
      </c>
      <c r="CS74" s="97">
        <f>SUM(CS7:CS73)</f>
        <v>1</v>
      </c>
      <c r="CT74" s="95">
        <f>SUM(CT7:CT73)</f>
        <v>0</v>
      </c>
      <c r="CU74" s="96">
        <f t="shared" si="14"/>
        <v>2</v>
      </c>
      <c r="CV74" s="97">
        <f t="shared" si="14"/>
        <v>1</v>
      </c>
      <c r="CW74" s="174">
        <f>SUM(CW7:CW73)</f>
        <v>78</v>
      </c>
      <c r="CX74" s="95">
        <f t="shared" si="14"/>
        <v>46</v>
      </c>
      <c r="CY74" s="101"/>
    </row>
    <row r="75" spans="1:103" ht="14.25">
      <c r="A75" s="98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</row>
    <row r="76" spans="1:103" ht="14.25">
      <c r="A76" s="98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</row>
    <row r="77" spans="1:103" ht="14.25">
      <c r="A77" s="98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</row>
    <row r="78" spans="1:103" ht="14.25">
      <c r="A78" s="98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</row>
    <row r="79" spans="1:103" ht="14.25">
      <c r="A79" s="98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</row>
    <row r="80" spans="1:103" ht="14.25">
      <c r="A80" s="9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</row>
    <row r="81" spans="1:103" ht="14.25">
      <c r="A81" s="9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</row>
    <row r="82" spans="1:103" ht="14.25">
      <c r="A82" s="100"/>
      <c r="B82" s="101"/>
      <c r="C82" s="101"/>
      <c r="D82" s="101"/>
      <c r="E82" s="92"/>
      <c r="F82" s="92"/>
      <c r="G82" s="92"/>
      <c r="H82" s="92"/>
      <c r="I82" s="101"/>
      <c r="J82" s="101"/>
      <c r="K82" s="92"/>
      <c r="L82" s="92"/>
      <c r="M82" s="92"/>
      <c r="N82" s="92"/>
      <c r="O82" s="92"/>
      <c r="P82" s="92"/>
      <c r="Q82" s="101"/>
      <c r="R82" s="101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</row>
    <row r="83" spans="1:103" ht="15">
      <c r="A83" s="102"/>
      <c r="B83" s="101"/>
      <c r="C83" s="101"/>
      <c r="D83" s="101"/>
      <c r="E83" s="92"/>
      <c r="F83" s="92"/>
      <c r="G83" s="92"/>
      <c r="H83" s="92"/>
      <c r="I83" s="101"/>
      <c r="J83" s="101"/>
      <c r="K83" s="92"/>
      <c r="L83" s="92"/>
      <c r="M83" s="92"/>
      <c r="N83" s="92"/>
      <c r="O83" s="92"/>
      <c r="P83" s="92"/>
      <c r="Q83" s="101"/>
      <c r="R83" s="101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</row>
    <row r="84" spans="1:103" ht="14.25">
      <c r="A84" s="100"/>
      <c r="B84" s="101"/>
      <c r="C84" s="101"/>
      <c r="D84" s="101"/>
      <c r="E84" s="92"/>
      <c r="F84" s="92"/>
      <c r="G84" s="92"/>
      <c r="H84" s="92"/>
      <c r="I84" s="101"/>
      <c r="J84" s="101"/>
      <c r="K84" s="92"/>
      <c r="L84" s="92"/>
      <c r="M84" s="92"/>
      <c r="N84" s="92"/>
      <c r="O84" s="92"/>
      <c r="P84" s="92"/>
      <c r="Q84" s="101"/>
      <c r="R84" s="101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</row>
    <row r="85" spans="1:103" ht="14.25">
      <c r="A85" s="100"/>
      <c r="B85" s="101"/>
      <c r="C85" s="101"/>
      <c r="D85" s="101"/>
      <c r="E85" s="92"/>
      <c r="F85" s="92"/>
      <c r="G85" s="92"/>
      <c r="H85" s="92"/>
      <c r="I85" s="101"/>
      <c r="J85" s="101"/>
      <c r="K85" s="92"/>
      <c r="L85" s="92"/>
      <c r="M85" s="92"/>
      <c r="N85" s="92"/>
      <c r="O85" s="92"/>
      <c r="P85" s="92"/>
      <c r="Q85" s="101"/>
      <c r="R85" s="101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</row>
    <row r="86" spans="1:103" ht="14.25">
      <c r="A86" s="103"/>
      <c r="B86" s="101"/>
      <c r="C86" s="101"/>
      <c r="D86" s="101"/>
      <c r="E86" s="92"/>
      <c r="F86" s="92"/>
      <c r="G86" s="92"/>
      <c r="H86" s="92"/>
      <c r="I86" s="101"/>
      <c r="J86" s="101"/>
      <c r="K86" s="92"/>
      <c r="L86" s="92"/>
      <c r="M86" s="92"/>
      <c r="N86" s="92"/>
      <c r="O86" s="92"/>
      <c r="P86" s="92"/>
      <c r="Q86" s="101"/>
      <c r="R86" s="101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</row>
    <row r="87" spans="1:103" ht="14.25">
      <c r="A87" s="103"/>
      <c r="B87" s="101"/>
      <c r="C87" s="101"/>
      <c r="D87" s="101"/>
      <c r="E87" s="92"/>
      <c r="F87" s="92"/>
      <c r="G87" s="92"/>
      <c r="H87" s="92"/>
      <c r="I87" s="101"/>
      <c r="J87" s="101"/>
      <c r="K87" s="92"/>
      <c r="L87" s="92"/>
      <c r="M87" s="92"/>
      <c r="N87" s="92"/>
      <c r="O87" s="92"/>
      <c r="P87" s="92"/>
      <c r="Q87" s="101"/>
      <c r="R87" s="101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</row>
    <row r="88" spans="1:103" ht="14.25">
      <c r="A88" s="103"/>
      <c r="B88" s="101"/>
      <c r="C88" s="101"/>
      <c r="D88" s="101"/>
      <c r="E88" s="92"/>
      <c r="F88" s="92"/>
      <c r="G88" s="92"/>
      <c r="H88" s="92"/>
      <c r="I88" s="101"/>
      <c r="J88" s="101"/>
      <c r="K88" s="92"/>
      <c r="L88" s="92"/>
      <c r="M88" s="92"/>
      <c r="N88" s="92"/>
      <c r="O88" s="92"/>
      <c r="P88" s="92"/>
      <c r="Q88" s="101"/>
      <c r="R88" s="101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</row>
    <row r="89" spans="1:103" ht="14.25">
      <c r="A89" s="103"/>
      <c r="B89" s="101"/>
      <c r="C89" s="101"/>
      <c r="D89" s="101"/>
      <c r="E89" s="92"/>
      <c r="F89" s="92"/>
      <c r="G89" s="92"/>
      <c r="H89" s="92"/>
      <c r="I89" s="101"/>
      <c r="J89" s="101"/>
      <c r="K89" s="92"/>
      <c r="L89" s="92"/>
      <c r="M89" s="92"/>
      <c r="N89" s="92"/>
      <c r="O89" s="92"/>
      <c r="P89" s="92"/>
      <c r="Q89" s="101"/>
      <c r="R89" s="101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</row>
    <row r="90" spans="1:103" ht="14.25">
      <c r="A90" s="103"/>
      <c r="B90" s="101"/>
      <c r="C90" s="101"/>
      <c r="D90" s="101"/>
      <c r="E90" s="92"/>
      <c r="F90" s="92"/>
      <c r="G90" s="92"/>
      <c r="H90" s="92"/>
      <c r="I90" s="101"/>
      <c r="J90" s="101"/>
      <c r="K90" s="92"/>
      <c r="L90" s="92"/>
      <c r="M90" s="92"/>
      <c r="N90" s="92"/>
      <c r="O90" s="92"/>
      <c r="P90" s="92"/>
      <c r="Q90" s="101"/>
      <c r="R90" s="101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</row>
    <row r="91" spans="1:103" ht="14.25">
      <c r="A91" s="103"/>
      <c r="B91" s="101"/>
      <c r="C91" s="101"/>
      <c r="D91" s="101"/>
      <c r="E91" s="92"/>
      <c r="F91" s="92"/>
      <c r="G91" s="92"/>
      <c r="H91" s="92"/>
      <c r="I91" s="101"/>
      <c r="J91" s="101"/>
      <c r="K91" s="92"/>
      <c r="L91" s="92"/>
      <c r="M91" s="92"/>
      <c r="N91" s="92"/>
      <c r="O91" s="92"/>
      <c r="P91" s="92"/>
      <c r="Q91" s="101"/>
      <c r="R91" s="101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</row>
    <row r="92" spans="1:103" ht="14.25">
      <c r="A92" s="103"/>
      <c r="B92" s="101"/>
      <c r="C92" s="101"/>
      <c r="D92" s="101"/>
      <c r="E92" s="92"/>
      <c r="F92" s="92"/>
      <c r="G92" s="92"/>
      <c r="H92" s="92"/>
      <c r="I92" s="101"/>
      <c r="J92" s="101"/>
      <c r="K92" s="92"/>
      <c r="L92" s="92"/>
      <c r="M92" s="92"/>
      <c r="N92" s="92"/>
      <c r="O92" s="92"/>
      <c r="P92" s="92"/>
      <c r="Q92" s="101"/>
      <c r="R92" s="101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</row>
    <row r="93" spans="1:103" ht="14.25">
      <c r="A93" s="103"/>
      <c r="B93" s="101"/>
      <c r="C93" s="101"/>
      <c r="D93" s="101"/>
      <c r="E93" s="92"/>
      <c r="F93" s="92"/>
      <c r="G93" s="92"/>
      <c r="H93" s="92"/>
      <c r="I93" s="101"/>
      <c r="J93" s="101"/>
      <c r="K93" s="92"/>
      <c r="L93" s="92"/>
      <c r="M93" s="92"/>
      <c r="N93" s="92"/>
      <c r="O93" s="92"/>
      <c r="P93" s="92"/>
      <c r="Q93" s="101"/>
      <c r="R93" s="10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</row>
    <row r="94" spans="1:103" ht="14.25">
      <c r="A94" s="103"/>
      <c r="B94" s="101"/>
      <c r="C94" s="101"/>
      <c r="D94" s="101"/>
      <c r="E94" s="92"/>
      <c r="F94" s="92"/>
      <c r="G94" s="92"/>
      <c r="H94" s="92"/>
      <c r="I94" s="101"/>
      <c r="J94" s="101"/>
      <c r="K94" s="92"/>
      <c r="L94" s="92"/>
      <c r="M94" s="92"/>
      <c r="N94" s="92"/>
      <c r="O94" s="92"/>
      <c r="P94" s="92"/>
      <c r="Q94" s="101"/>
      <c r="R94" s="101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</row>
    <row r="95" spans="1:103" ht="14.25">
      <c r="A95" s="103"/>
      <c r="B95" s="101"/>
      <c r="C95" s="101"/>
      <c r="D95" s="101"/>
      <c r="E95" s="92"/>
      <c r="F95" s="92"/>
      <c r="G95" s="92"/>
      <c r="H95" s="92"/>
      <c r="I95" s="101"/>
      <c r="J95" s="101"/>
      <c r="K95" s="92"/>
      <c r="L95" s="92"/>
      <c r="M95" s="92"/>
      <c r="N95" s="92"/>
      <c r="O95" s="92"/>
      <c r="P95" s="92"/>
      <c r="Q95" s="101"/>
      <c r="R95" s="101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</row>
    <row r="96" spans="1:103" ht="14.25">
      <c r="A96" s="104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</row>
    <row r="97" spans="1:103" ht="14.25">
      <c r="A97" s="104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</row>
    <row r="98" spans="1:103" ht="14.25">
      <c r="A98" s="104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</row>
    <row r="99" spans="1:103" ht="14.25">
      <c r="A99" s="104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</row>
  </sheetData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90"/>
  <sheetViews>
    <sheetView zoomScale="75" zoomScaleNormal="75" workbookViewId="0" topLeftCell="A1">
      <pane xSplit="5" ySplit="1" topLeftCell="AZ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7" sqref="D17"/>
    </sheetView>
  </sheetViews>
  <sheetFormatPr defaultColWidth="9.00390625" defaultRowHeight="13.5"/>
  <cols>
    <col min="1" max="2" width="10.625" style="0" customWidth="1"/>
    <col min="3" max="3" width="10.625" style="34" customWidth="1"/>
    <col min="4" max="4" width="15.00390625" style="0" customWidth="1"/>
    <col min="5" max="6" width="9.125" style="0" customWidth="1"/>
    <col min="7" max="7" width="10.00390625" style="57" bestFit="1" customWidth="1"/>
    <col min="8" max="8" width="10.50390625" style="57" bestFit="1" customWidth="1"/>
    <col min="9" max="9" width="10.50390625" style="57" customWidth="1"/>
    <col min="10" max="11" width="10.50390625" style="57" bestFit="1" customWidth="1"/>
    <col min="12" max="12" width="10.50390625" style="57" customWidth="1"/>
    <col min="13" max="14" width="10.50390625" style="57" bestFit="1" customWidth="1"/>
    <col min="15" max="15" width="9.125" style="57" customWidth="1"/>
    <col min="16" max="16" width="10.50390625" style="57" customWidth="1"/>
    <col min="17" max="19" width="11.00390625" style="57" bestFit="1" customWidth="1"/>
    <col min="20" max="53" width="11.00390625" style="57" customWidth="1"/>
    <col min="54" max="54" width="9.125" style="57" customWidth="1"/>
    <col min="55" max="55" width="9.125" style="0" customWidth="1"/>
    <col min="56" max="56" width="9.75390625" style="0" customWidth="1"/>
    <col min="58" max="58" width="10.25390625" style="0" customWidth="1"/>
    <col min="59" max="59" width="11.25390625" style="0" customWidth="1"/>
    <col min="60" max="60" width="9.25390625" style="0" customWidth="1"/>
    <col min="61" max="61" width="11.25390625" style="0" customWidth="1"/>
    <col min="62" max="62" width="11.25390625" style="0" bestFit="1" customWidth="1"/>
  </cols>
  <sheetData>
    <row r="1" spans="1:62" ht="13.5">
      <c r="A1" s="185" t="s">
        <v>385</v>
      </c>
      <c r="B1" s="186" t="s">
        <v>384</v>
      </c>
      <c r="C1" s="3" t="s">
        <v>383</v>
      </c>
      <c r="D1" s="3" t="s">
        <v>41</v>
      </c>
      <c r="E1" s="3" t="s">
        <v>253</v>
      </c>
      <c r="F1" s="3" t="s">
        <v>254</v>
      </c>
      <c r="G1" s="170">
        <v>38444</v>
      </c>
      <c r="H1" s="170">
        <v>38452</v>
      </c>
      <c r="I1" s="170">
        <v>38458</v>
      </c>
      <c r="J1" s="170">
        <v>38465</v>
      </c>
      <c r="K1" s="170">
        <v>38466</v>
      </c>
      <c r="L1" s="170">
        <v>38486</v>
      </c>
      <c r="M1" s="170">
        <v>38493</v>
      </c>
      <c r="N1" s="170">
        <v>38500</v>
      </c>
      <c r="O1" s="170">
        <v>38507</v>
      </c>
      <c r="P1" s="170">
        <v>38514</v>
      </c>
      <c r="Q1" s="170">
        <v>38515</v>
      </c>
      <c r="R1" s="170">
        <v>38521</v>
      </c>
      <c r="S1" s="170">
        <v>38522</v>
      </c>
      <c r="T1" s="170">
        <v>38536</v>
      </c>
      <c r="U1" s="170">
        <v>38542</v>
      </c>
      <c r="V1" s="170">
        <v>38549</v>
      </c>
      <c r="W1" s="170">
        <v>38550</v>
      </c>
      <c r="X1" s="170">
        <v>38556</v>
      </c>
      <c r="Y1" s="170">
        <v>38557</v>
      </c>
      <c r="Z1" s="170">
        <v>38563</v>
      </c>
      <c r="AA1" s="170">
        <v>38570</v>
      </c>
      <c r="AB1" s="170">
        <v>38584</v>
      </c>
      <c r="AC1" s="170">
        <v>38585</v>
      </c>
      <c r="AD1" s="170">
        <v>38591</v>
      </c>
      <c r="AE1" s="170">
        <v>38592</v>
      </c>
      <c r="AF1" s="170">
        <v>38598</v>
      </c>
      <c r="AG1" s="170">
        <v>38606</v>
      </c>
      <c r="AH1" s="170">
        <v>38612</v>
      </c>
      <c r="AI1" s="170">
        <v>38619</v>
      </c>
      <c r="AJ1" s="170">
        <v>38627</v>
      </c>
      <c r="AK1" s="170">
        <v>38634</v>
      </c>
      <c r="AL1" s="170">
        <v>38640</v>
      </c>
      <c r="AM1" s="170">
        <v>38641</v>
      </c>
      <c r="AN1" s="170">
        <v>38647</v>
      </c>
      <c r="AO1" s="170">
        <v>38661</v>
      </c>
      <c r="AP1" s="170">
        <v>38668</v>
      </c>
      <c r="AQ1" s="170">
        <v>38675</v>
      </c>
      <c r="AR1" s="170">
        <v>38682</v>
      </c>
      <c r="AS1" s="170">
        <v>38731</v>
      </c>
      <c r="AT1" s="170">
        <v>38738</v>
      </c>
      <c r="AU1" s="170">
        <v>38745</v>
      </c>
      <c r="AV1" s="170">
        <v>38752</v>
      </c>
      <c r="AW1" s="170">
        <v>38759</v>
      </c>
      <c r="AX1" s="170">
        <v>38766</v>
      </c>
      <c r="AY1" s="170">
        <v>38781</v>
      </c>
      <c r="AZ1" s="170">
        <v>38787</v>
      </c>
      <c r="BA1" s="170">
        <v>38794</v>
      </c>
      <c r="BB1" s="170"/>
      <c r="BC1" s="171"/>
      <c r="BD1" s="16" t="s">
        <v>69</v>
      </c>
      <c r="BE1" s="16" t="s">
        <v>70</v>
      </c>
      <c r="BF1" s="18" t="s">
        <v>62</v>
      </c>
      <c r="BG1" s="18" t="s">
        <v>63</v>
      </c>
      <c r="BH1" s="20" t="s">
        <v>64</v>
      </c>
      <c r="BI1" s="20" t="s">
        <v>65</v>
      </c>
      <c r="BJ1" t="s">
        <v>399</v>
      </c>
    </row>
    <row r="2" spans="1:62" ht="13.5">
      <c r="A2">
        <v>30</v>
      </c>
      <c r="B2">
        <v>30</v>
      </c>
      <c r="C2" s="184">
        <v>3</v>
      </c>
      <c r="D2" s="13" t="s">
        <v>513</v>
      </c>
      <c r="E2" s="3" t="s">
        <v>375</v>
      </c>
      <c r="F2" s="3"/>
      <c r="G2" s="7" t="s">
        <v>256</v>
      </c>
      <c r="H2" s="7" t="s">
        <v>252</v>
      </c>
      <c r="I2" s="7" t="s">
        <v>252</v>
      </c>
      <c r="J2" s="8" t="s">
        <v>210</v>
      </c>
      <c r="K2" s="7" t="s">
        <v>252</v>
      </c>
      <c r="L2" s="7" t="s">
        <v>252</v>
      </c>
      <c r="M2" s="7" t="s">
        <v>252</v>
      </c>
      <c r="N2" s="7" t="s">
        <v>252</v>
      </c>
      <c r="O2" s="7" t="s">
        <v>256</v>
      </c>
      <c r="P2" s="7" t="s">
        <v>252</v>
      </c>
      <c r="Q2" s="7" t="s">
        <v>252</v>
      </c>
      <c r="R2" s="7" t="s">
        <v>256</v>
      </c>
      <c r="S2" s="7" t="s">
        <v>252</v>
      </c>
      <c r="T2" s="7" t="s">
        <v>252</v>
      </c>
      <c r="U2" s="7" t="s">
        <v>252</v>
      </c>
      <c r="V2" s="7" t="s">
        <v>252</v>
      </c>
      <c r="W2" s="8" t="s">
        <v>210</v>
      </c>
      <c r="X2" s="7" t="s">
        <v>256</v>
      </c>
      <c r="Y2" s="7" t="s">
        <v>252</v>
      </c>
      <c r="Z2" s="8" t="s">
        <v>210</v>
      </c>
      <c r="AA2" s="7" t="s">
        <v>256</v>
      </c>
      <c r="AB2" s="7" t="s">
        <v>256</v>
      </c>
      <c r="AC2" s="7" t="s">
        <v>252</v>
      </c>
      <c r="AD2" s="7" t="s">
        <v>256</v>
      </c>
      <c r="AE2" s="7" t="s">
        <v>252</v>
      </c>
      <c r="AF2" s="7" t="s">
        <v>256</v>
      </c>
      <c r="AG2" s="7" t="s">
        <v>252</v>
      </c>
      <c r="AH2" s="7" t="s">
        <v>256</v>
      </c>
      <c r="AI2" s="7" t="s">
        <v>252</v>
      </c>
      <c r="AJ2" s="7" t="s">
        <v>252</v>
      </c>
      <c r="AK2" s="7" t="s">
        <v>252</v>
      </c>
      <c r="AL2" s="8" t="s">
        <v>210</v>
      </c>
      <c r="AM2" s="7" t="s">
        <v>252</v>
      </c>
      <c r="AN2" s="7" t="s">
        <v>252</v>
      </c>
      <c r="AO2" s="7" t="s">
        <v>252</v>
      </c>
      <c r="AP2" s="7" t="s">
        <v>204</v>
      </c>
      <c r="AQ2" s="7" t="s">
        <v>252</v>
      </c>
      <c r="AR2" s="7" t="s">
        <v>204</v>
      </c>
      <c r="AS2" s="7"/>
      <c r="AT2" s="7"/>
      <c r="AU2" s="7"/>
      <c r="AV2" s="7"/>
      <c r="AW2" s="7"/>
      <c r="AX2" s="7"/>
      <c r="AY2" s="8" t="s">
        <v>210</v>
      </c>
      <c r="AZ2" s="8" t="s">
        <v>210</v>
      </c>
      <c r="BA2" s="7" t="s">
        <v>204</v>
      </c>
      <c r="BB2" s="7"/>
      <c r="BC2" s="3"/>
      <c r="BD2" s="16">
        <f aca="true" t="shared" si="0" ref="BD2:BD19">BF2+BH2</f>
        <v>35</v>
      </c>
      <c r="BE2" s="201">
        <f aca="true" t="shared" si="1" ref="BE2:BE36">BD2/COUNTA(G2:BC2)</f>
        <v>0.8536585365853658</v>
      </c>
      <c r="BF2" s="18">
        <f aca="true" t="shared" si="2" ref="BF2:BF7">COUNTIF(G2:BC2,"○")</f>
        <v>12</v>
      </c>
      <c r="BG2" s="19">
        <f aca="true" t="shared" si="3" ref="BG2:BG10">BF2/COUNTIF($G$78:$BC$78,"練習")</f>
        <v>0.5714285714285714</v>
      </c>
      <c r="BH2" s="20">
        <f aca="true" t="shared" si="4" ref="BH2:BH7">COUNTIF(G2:BC2,"◎")</f>
        <v>23</v>
      </c>
      <c r="BI2" s="21">
        <f aca="true" t="shared" si="5" ref="BI2:BI7">BH2/(COUNTIF($G$78:$BC$78,"試合")+COUNTIF($G$78:$BC$78,"大会"))</f>
        <v>0.8846153846153846</v>
      </c>
      <c r="BJ2">
        <f aca="true" t="shared" si="6" ref="BJ2:BJ48">RANK(BE2,$BE$2:$BE$75,0)</f>
        <v>2</v>
      </c>
    </row>
    <row r="3" spans="1:62" ht="13.5">
      <c r="A3" t="s">
        <v>386</v>
      </c>
      <c r="B3" t="s">
        <v>386</v>
      </c>
      <c r="C3" s="183">
        <v>4</v>
      </c>
      <c r="D3" s="13" t="s">
        <v>257</v>
      </c>
      <c r="E3" s="6" t="s">
        <v>374</v>
      </c>
      <c r="G3" s="8" t="s">
        <v>210</v>
      </c>
      <c r="H3" s="8" t="s">
        <v>210</v>
      </c>
      <c r="I3" s="8" t="s">
        <v>210</v>
      </c>
      <c r="J3" s="8" t="s">
        <v>210</v>
      </c>
      <c r="K3" s="8" t="s">
        <v>210</v>
      </c>
      <c r="L3" s="7" t="s">
        <v>252</v>
      </c>
      <c r="M3" s="8" t="s">
        <v>210</v>
      </c>
      <c r="N3" s="8" t="s">
        <v>210</v>
      </c>
      <c r="O3" s="8" t="s">
        <v>210</v>
      </c>
      <c r="P3" s="8" t="s">
        <v>210</v>
      </c>
      <c r="Q3" s="8" t="s">
        <v>210</v>
      </c>
      <c r="R3" s="8" t="s">
        <v>210</v>
      </c>
      <c r="S3" s="8" t="s">
        <v>210</v>
      </c>
      <c r="T3" s="8" t="s">
        <v>210</v>
      </c>
      <c r="U3" s="8" t="s">
        <v>210</v>
      </c>
      <c r="V3" s="8" t="s">
        <v>210</v>
      </c>
      <c r="W3" s="8" t="s">
        <v>210</v>
      </c>
      <c r="X3" s="8" t="s">
        <v>210</v>
      </c>
      <c r="Y3" s="8" t="s">
        <v>210</v>
      </c>
      <c r="Z3" s="8" t="s">
        <v>210</v>
      </c>
      <c r="AA3" s="8" t="s">
        <v>210</v>
      </c>
      <c r="AB3" s="8" t="s">
        <v>210</v>
      </c>
      <c r="AC3" s="8" t="s">
        <v>210</v>
      </c>
      <c r="AD3" s="8" t="s">
        <v>210</v>
      </c>
      <c r="AE3" s="8" t="s">
        <v>210</v>
      </c>
      <c r="AF3" s="8" t="s">
        <v>210</v>
      </c>
      <c r="AG3" s="8" t="s">
        <v>210</v>
      </c>
      <c r="AH3" s="8" t="s">
        <v>210</v>
      </c>
      <c r="AI3" s="8" t="s">
        <v>210</v>
      </c>
      <c r="AJ3" s="8" t="s">
        <v>210</v>
      </c>
      <c r="AK3" s="8" t="s">
        <v>210</v>
      </c>
      <c r="AL3" s="8" t="s">
        <v>210</v>
      </c>
      <c r="AM3" s="8" t="s">
        <v>210</v>
      </c>
      <c r="AN3" s="8" t="s">
        <v>210</v>
      </c>
      <c r="AO3" s="8" t="s">
        <v>210</v>
      </c>
      <c r="AP3" s="8" t="s">
        <v>210</v>
      </c>
      <c r="AQ3" s="8" t="s">
        <v>210</v>
      </c>
      <c r="AR3" s="8" t="s">
        <v>210</v>
      </c>
      <c r="AS3" s="8" t="s">
        <v>210</v>
      </c>
      <c r="AT3" s="8" t="s">
        <v>210</v>
      </c>
      <c r="AU3" s="8" t="s">
        <v>210</v>
      </c>
      <c r="AV3" s="8" t="s">
        <v>210</v>
      </c>
      <c r="AW3" s="8" t="s">
        <v>210</v>
      </c>
      <c r="AX3" s="8" t="s">
        <v>210</v>
      </c>
      <c r="AY3" s="8" t="s">
        <v>210</v>
      </c>
      <c r="AZ3" s="8" t="s">
        <v>210</v>
      </c>
      <c r="BA3" s="8" t="s">
        <v>210</v>
      </c>
      <c r="BB3" s="8"/>
      <c r="BC3" s="3"/>
      <c r="BD3" s="16">
        <f t="shared" si="0"/>
        <v>1</v>
      </c>
      <c r="BE3" s="17">
        <f t="shared" si="1"/>
        <v>0.02127659574468085</v>
      </c>
      <c r="BF3" s="18">
        <f t="shared" si="2"/>
        <v>0</v>
      </c>
      <c r="BG3" s="19">
        <f t="shared" si="3"/>
        <v>0</v>
      </c>
      <c r="BH3" s="20">
        <f t="shared" si="4"/>
        <v>1</v>
      </c>
      <c r="BI3" s="21">
        <f t="shared" si="5"/>
        <v>0.038461538461538464</v>
      </c>
      <c r="BJ3">
        <f t="shared" si="6"/>
        <v>45</v>
      </c>
    </row>
    <row r="4" spans="1:62" s="13" customFormat="1" ht="13.5">
      <c r="A4" s="13" t="s">
        <v>386</v>
      </c>
      <c r="B4" s="13" t="s">
        <v>386</v>
      </c>
      <c r="C4" s="183">
        <v>5</v>
      </c>
      <c r="D4" s="13" t="s">
        <v>258</v>
      </c>
      <c r="E4" s="6" t="s">
        <v>374</v>
      </c>
      <c r="G4" s="7" t="s">
        <v>256</v>
      </c>
      <c r="H4" s="7" t="s">
        <v>252</v>
      </c>
      <c r="I4" s="7" t="s">
        <v>252</v>
      </c>
      <c r="J4" s="8" t="s">
        <v>210</v>
      </c>
      <c r="K4" s="7" t="s">
        <v>252</v>
      </c>
      <c r="L4" s="7" t="s">
        <v>252</v>
      </c>
      <c r="M4" s="7" t="s">
        <v>252</v>
      </c>
      <c r="N4" s="7" t="s">
        <v>252</v>
      </c>
      <c r="O4" s="7" t="s">
        <v>256</v>
      </c>
      <c r="P4" s="7" t="s">
        <v>252</v>
      </c>
      <c r="Q4" s="7" t="s">
        <v>252</v>
      </c>
      <c r="R4" s="7" t="s">
        <v>256</v>
      </c>
      <c r="S4" s="7" t="s">
        <v>252</v>
      </c>
      <c r="T4" s="7" t="s">
        <v>252</v>
      </c>
      <c r="U4" s="7" t="s">
        <v>252</v>
      </c>
      <c r="V4" s="7" t="s">
        <v>252</v>
      </c>
      <c r="W4" s="8" t="s">
        <v>210</v>
      </c>
      <c r="X4" s="7" t="s">
        <v>256</v>
      </c>
      <c r="Y4" s="7" t="s">
        <v>252</v>
      </c>
      <c r="Z4" s="8" t="s">
        <v>210</v>
      </c>
      <c r="AA4" s="8" t="s">
        <v>210</v>
      </c>
      <c r="AB4" s="7" t="s">
        <v>256</v>
      </c>
      <c r="AC4" s="8" t="s">
        <v>210</v>
      </c>
      <c r="AD4" s="7" t="s">
        <v>256</v>
      </c>
      <c r="AE4" s="7" t="s">
        <v>252</v>
      </c>
      <c r="AF4" s="8" t="s">
        <v>210</v>
      </c>
      <c r="AG4" s="8" t="s">
        <v>210</v>
      </c>
      <c r="AH4" s="8" t="s">
        <v>210</v>
      </c>
      <c r="AI4" s="8" t="s">
        <v>210</v>
      </c>
      <c r="AJ4" s="7" t="s">
        <v>252</v>
      </c>
      <c r="AK4" s="8" t="s">
        <v>210</v>
      </c>
      <c r="AL4" s="8" t="s">
        <v>210</v>
      </c>
      <c r="AM4" s="8" t="s">
        <v>210</v>
      </c>
      <c r="AN4" s="8" t="s">
        <v>210</v>
      </c>
      <c r="AO4" s="7" t="s">
        <v>252</v>
      </c>
      <c r="AP4" s="8" t="s">
        <v>210</v>
      </c>
      <c r="AQ4" s="7" t="s">
        <v>252</v>
      </c>
      <c r="AR4" s="8" t="s">
        <v>210</v>
      </c>
      <c r="AS4" s="8"/>
      <c r="AT4" s="8"/>
      <c r="AU4" s="8"/>
      <c r="AV4" s="8"/>
      <c r="AW4" s="8"/>
      <c r="AX4" s="8"/>
      <c r="AY4" s="8" t="s">
        <v>210</v>
      </c>
      <c r="AZ4" s="8"/>
      <c r="BA4" s="7" t="s">
        <v>204</v>
      </c>
      <c r="BB4" s="7"/>
      <c r="BC4" s="6"/>
      <c r="BD4" s="16">
        <f t="shared" si="0"/>
        <v>24</v>
      </c>
      <c r="BE4" s="17">
        <f t="shared" si="1"/>
        <v>0.6</v>
      </c>
      <c r="BF4" s="18">
        <f t="shared" si="2"/>
        <v>7</v>
      </c>
      <c r="BG4" s="19">
        <f t="shared" si="3"/>
        <v>0.3333333333333333</v>
      </c>
      <c r="BH4" s="20">
        <f t="shared" si="4"/>
        <v>17</v>
      </c>
      <c r="BI4" s="21">
        <f t="shared" si="5"/>
        <v>0.6538461538461539</v>
      </c>
      <c r="BJ4">
        <f t="shared" si="6"/>
        <v>10</v>
      </c>
    </row>
    <row r="5" spans="1:62" ht="13.5">
      <c r="A5">
        <v>70</v>
      </c>
      <c r="C5" s="184">
        <v>6</v>
      </c>
      <c r="D5" s="13" t="s">
        <v>261</v>
      </c>
      <c r="E5" s="3" t="s">
        <v>375</v>
      </c>
      <c r="F5" s="3"/>
      <c r="G5" s="7" t="s">
        <v>256</v>
      </c>
      <c r="H5" s="7" t="s">
        <v>252</v>
      </c>
      <c r="I5" s="7" t="s">
        <v>252</v>
      </c>
      <c r="J5" s="7" t="s">
        <v>256</v>
      </c>
      <c r="K5" s="7" t="s">
        <v>252</v>
      </c>
      <c r="L5" s="7" t="s">
        <v>252</v>
      </c>
      <c r="M5" s="7" t="s">
        <v>252</v>
      </c>
      <c r="N5" s="7" t="s">
        <v>252</v>
      </c>
      <c r="O5" s="7" t="s">
        <v>256</v>
      </c>
      <c r="P5" s="7" t="s">
        <v>252</v>
      </c>
      <c r="Q5" s="7" t="s">
        <v>252</v>
      </c>
      <c r="R5" s="8" t="s">
        <v>210</v>
      </c>
      <c r="S5" s="7" t="s">
        <v>252</v>
      </c>
      <c r="T5" s="7" t="s">
        <v>252</v>
      </c>
      <c r="U5" s="7" t="s">
        <v>252</v>
      </c>
      <c r="V5" s="7" t="s">
        <v>252</v>
      </c>
      <c r="W5" s="7" t="s">
        <v>252</v>
      </c>
      <c r="X5" s="7" t="s">
        <v>256</v>
      </c>
      <c r="Y5" s="8" t="s">
        <v>210</v>
      </c>
      <c r="Z5" s="7" t="s">
        <v>256</v>
      </c>
      <c r="AA5" s="7" t="s">
        <v>256</v>
      </c>
      <c r="AB5" s="7" t="s">
        <v>256</v>
      </c>
      <c r="AC5" s="7" t="s">
        <v>252</v>
      </c>
      <c r="AD5" s="7" t="s">
        <v>256</v>
      </c>
      <c r="AE5" s="7" t="s">
        <v>252</v>
      </c>
      <c r="AF5" s="7" t="s">
        <v>256</v>
      </c>
      <c r="AG5" s="7" t="s">
        <v>252</v>
      </c>
      <c r="AH5" s="8" t="s">
        <v>210</v>
      </c>
      <c r="AI5" s="7" t="s">
        <v>252</v>
      </c>
      <c r="AJ5" s="7" t="s">
        <v>252</v>
      </c>
      <c r="AK5" s="7" t="s">
        <v>252</v>
      </c>
      <c r="AL5" s="7" t="s">
        <v>204</v>
      </c>
      <c r="AM5" s="7" t="s">
        <v>252</v>
      </c>
      <c r="AN5" s="8" t="s">
        <v>210</v>
      </c>
      <c r="AO5" s="7" t="s">
        <v>252</v>
      </c>
      <c r="AP5" s="7" t="s">
        <v>204</v>
      </c>
      <c r="AQ5" s="7" t="s">
        <v>252</v>
      </c>
      <c r="AR5" s="8" t="s">
        <v>210</v>
      </c>
      <c r="AS5" s="8"/>
      <c r="AT5" s="8"/>
      <c r="AU5" s="8"/>
      <c r="AV5" s="8"/>
      <c r="AW5" s="8"/>
      <c r="AX5" s="8"/>
      <c r="AY5" s="7" t="s">
        <v>252</v>
      </c>
      <c r="AZ5" s="7"/>
      <c r="BA5" s="7" t="s">
        <v>204</v>
      </c>
      <c r="BB5" s="7"/>
      <c r="BC5" s="3"/>
      <c r="BD5" s="16">
        <f t="shared" si="0"/>
        <v>35</v>
      </c>
      <c r="BE5" s="201">
        <f t="shared" si="1"/>
        <v>0.875</v>
      </c>
      <c r="BF5" s="18">
        <f t="shared" si="2"/>
        <v>12</v>
      </c>
      <c r="BG5" s="19">
        <f t="shared" si="3"/>
        <v>0.5714285714285714</v>
      </c>
      <c r="BH5" s="20">
        <f t="shared" si="4"/>
        <v>23</v>
      </c>
      <c r="BI5" s="21">
        <f t="shared" si="5"/>
        <v>0.8846153846153846</v>
      </c>
      <c r="BJ5">
        <f t="shared" si="6"/>
        <v>1</v>
      </c>
    </row>
    <row r="6" spans="1:62" ht="13.5">
      <c r="A6" s="182">
        <v>16</v>
      </c>
      <c r="B6" s="182" t="s">
        <v>386</v>
      </c>
      <c r="C6" s="184">
        <v>16</v>
      </c>
      <c r="D6" s="13" t="s">
        <v>272</v>
      </c>
      <c r="E6" s="3" t="s">
        <v>375</v>
      </c>
      <c r="F6" s="3"/>
      <c r="G6" s="7" t="s">
        <v>256</v>
      </c>
      <c r="H6" s="8" t="s">
        <v>210</v>
      </c>
      <c r="I6" s="8" t="s">
        <v>210</v>
      </c>
      <c r="J6" s="7" t="s">
        <v>256</v>
      </c>
      <c r="K6" s="7" t="s">
        <v>252</v>
      </c>
      <c r="L6" s="8" t="s">
        <v>210</v>
      </c>
      <c r="M6" s="7" t="s">
        <v>252</v>
      </c>
      <c r="N6" s="7" t="s">
        <v>252</v>
      </c>
      <c r="O6" s="7" t="s">
        <v>256</v>
      </c>
      <c r="P6" s="8" t="s">
        <v>210</v>
      </c>
      <c r="Q6" s="8" t="s">
        <v>210</v>
      </c>
      <c r="R6" s="8" t="s">
        <v>210</v>
      </c>
      <c r="S6" s="8" t="s">
        <v>210</v>
      </c>
      <c r="T6" s="7" t="s">
        <v>252</v>
      </c>
      <c r="U6" s="7" t="s">
        <v>252</v>
      </c>
      <c r="V6" s="7" t="s">
        <v>252</v>
      </c>
      <c r="W6" s="7" t="s">
        <v>252</v>
      </c>
      <c r="X6" s="7" t="s">
        <v>256</v>
      </c>
      <c r="Y6" s="7" t="s">
        <v>252</v>
      </c>
      <c r="Z6" s="7" t="s">
        <v>256</v>
      </c>
      <c r="AA6" s="7" t="s">
        <v>256</v>
      </c>
      <c r="AB6" s="7" t="s">
        <v>256</v>
      </c>
      <c r="AC6" s="8" t="s">
        <v>210</v>
      </c>
      <c r="AD6" s="7" t="s">
        <v>256</v>
      </c>
      <c r="AE6" s="8" t="s">
        <v>210</v>
      </c>
      <c r="AF6" s="7" t="s">
        <v>256</v>
      </c>
      <c r="AG6" s="8" t="s">
        <v>210</v>
      </c>
      <c r="AH6" s="7" t="s">
        <v>256</v>
      </c>
      <c r="AI6" s="7" t="s">
        <v>252</v>
      </c>
      <c r="AJ6" s="7" t="s">
        <v>252</v>
      </c>
      <c r="AK6" s="8" t="s">
        <v>210</v>
      </c>
      <c r="AL6" s="7" t="s">
        <v>204</v>
      </c>
      <c r="AM6" s="7" t="s">
        <v>252</v>
      </c>
      <c r="AN6" s="7" t="s">
        <v>252</v>
      </c>
      <c r="AO6" s="7" t="s">
        <v>252</v>
      </c>
      <c r="AP6" s="7" t="s">
        <v>204</v>
      </c>
      <c r="AQ6" s="8" t="s">
        <v>210</v>
      </c>
      <c r="AR6" s="8" t="s">
        <v>210</v>
      </c>
      <c r="AS6" s="8"/>
      <c r="AT6" s="8"/>
      <c r="AU6" s="8"/>
      <c r="AV6" s="8"/>
      <c r="AW6" s="8"/>
      <c r="AX6" s="8"/>
      <c r="AY6" s="7" t="s">
        <v>252</v>
      </c>
      <c r="AZ6" s="7"/>
      <c r="BA6" s="8" t="s">
        <v>210</v>
      </c>
      <c r="BB6" s="8"/>
      <c r="BC6" s="3"/>
      <c r="BD6" s="16">
        <f t="shared" si="0"/>
        <v>26</v>
      </c>
      <c r="BE6" s="201">
        <f>BD6/COUNTA(G6:BC6)</f>
        <v>0.65</v>
      </c>
      <c r="BF6" s="18">
        <f t="shared" si="2"/>
        <v>12</v>
      </c>
      <c r="BG6" s="19">
        <f t="shared" si="3"/>
        <v>0.5714285714285714</v>
      </c>
      <c r="BH6" s="20">
        <f t="shared" si="4"/>
        <v>14</v>
      </c>
      <c r="BI6" s="21">
        <f t="shared" si="5"/>
        <v>0.5384615384615384</v>
      </c>
      <c r="BJ6">
        <f t="shared" si="6"/>
        <v>8</v>
      </c>
    </row>
    <row r="7" spans="1:62" ht="13.5">
      <c r="A7" s="182" t="s">
        <v>386</v>
      </c>
      <c r="B7" s="182" t="s">
        <v>386</v>
      </c>
      <c r="C7" s="183">
        <v>7</v>
      </c>
      <c r="D7" s="13" t="s">
        <v>328</v>
      </c>
      <c r="E7" s="3" t="s">
        <v>375</v>
      </c>
      <c r="F7" s="13"/>
      <c r="G7" s="7" t="s">
        <v>256</v>
      </c>
      <c r="H7" s="7" t="s">
        <v>252</v>
      </c>
      <c r="I7" s="8" t="s">
        <v>210</v>
      </c>
      <c r="J7" s="8" t="s">
        <v>210</v>
      </c>
      <c r="K7" s="8" t="s">
        <v>210</v>
      </c>
      <c r="L7" s="8" t="s">
        <v>210</v>
      </c>
      <c r="M7" s="7" t="s">
        <v>252</v>
      </c>
      <c r="N7" s="8" t="s">
        <v>210</v>
      </c>
      <c r="O7" s="8" t="s">
        <v>210</v>
      </c>
      <c r="P7" s="7" t="s">
        <v>252</v>
      </c>
      <c r="Q7" s="8" t="s">
        <v>210</v>
      </c>
      <c r="R7" s="8" t="s">
        <v>210</v>
      </c>
      <c r="S7" s="8" t="s">
        <v>210</v>
      </c>
      <c r="T7" s="7" t="s">
        <v>252</v>
      </c>
      <c r="U7" s="8" t="s">
        <v>210</v>
      </c>
      <c r="V7" s="8" t="s">
        <v>210</v>
      </c>
      <c r="W7" s="8" t="s">
        <v>210</v>
      </c>
      <c r="X7" s="7" t="s">
        <v>256</v>
      </c>
      <c r="Y7" s="8" t="s">
        <v>210</v>
      </c>
      <c r="Z7" s="8" t="s">
        <v>210</v>
      </c>
      <c r="AA7" s="8" t="s">
        <v>210</v>
      </c>
      <c r="AB7" s="8" t="s">
        <v>210</v>
      </c>
      <c r="AC7" s="7" t="s">
        <v>252</v>
      </c>
      <c r="AD7" s="7" t="s">
        <v>256</v>
      </c>
      <c r="AE7" s="7" t="s">
        <v>252</v>
      </c>
      <c r="AF7" s="8" t="s">
        <v>210</v>
      </c>
      <c r="AG7" s="7" t="s">
        <v>252</v>
      </c>
      <c r="AH7" s="8" t="s">
        <v>210</v>
      </c>
      <c r="AI7" s="7" t="s">
        <v>252</v>
      </c>
      <c r="AJ7" s="7" t="s">
        <v>252</v>
      </c>
      <c r="AK7" s="8" t="s">
        <v>210</v>
      </c>
      <c r="AL7" s="8" t="s">
        <v>210</v>
      </c>
      <c r="AM7" s="7" t="s">
        <v>252</v>
      </c>
      <c r="AN7" s="7" t="s">
        <v>252</v>
      </c>
      <c r="AO7" s="7" t="s">
        <v>252</v>
      </c>
      <c r="AP7" s="7" t="s">
        <v>204</v>
      </c>
      <c r="AQ7" s="7" t="s">
        <v>252</v>
      </c>
      <c r="AR7" s="8" t="s">
        <v>210</v>
      </c>
      <c r="AS7" s="8"/>
      <c r="AT7" s="8"/>
      <c r="AU7" s="8"/>
      <c r="AV7" s="8"/>
      <c r="AW7" s="8"/>
      <c r="AX7" s="8"/>
      <c r="AY7" s="8" t="s">
        <v>210</v>
      </c>
      <c r="AZ7" s="7" t="s">
        <v>204</v>
      </c>
      <c r="BA7" s="8" t="s">
        <v>210</v>
      </c>
      <c r="BB7" s="7"/>
      <c r="BC7" s="3"/>
      <c r="BD7" s="16">
        <f t="shared" si="0"/>
        <v>18</v>
      </c>
      <c r="BE7" s="201">
        <f>BD7/COUNTA(G7:BC7)</f>
        <v>0.43902439024390244</v>
      </c>
      <c r="BF7" s="18">
        <f t="shared" si="2"/>
        <v>5</v>
      </c>
      <c r="BG7" s="19">
        <f t="shared" si="3"/>
        <v>0.23809523809523808</v>
      </c>
      <c r="BH7" s="20">
        <f t="shared" si="4"/>
        <v>13</v>
      </c>
      <c r="BI7" s="21">
        <f t="shared" si="5"/>
        <v>0.5</v>
      </c>
      <c r="BJ7">
        <f t="shared" si="6"/>
        <v>19</v>
      </c>
    </row>
    <row r="8" spans="1:62" ht="13.5">
      <c r="A8" s="182" t="s">
        <v>386</v>
      </c>
      <c r="B8" s="182" t="s">
        <v>386</v>
      </c>
      <c r="C8" s="182" t="s">
        <v>386</v>
      </c>
      <c r="D8" s="13" t="s">
        <v>367</v>
      </c>
      <c r="E8" s="3" t="s">
        <v>375</v>
      </c>
      <c r="F8" s="13"/>
      <c r="G8" s="7"/>
      <c r="H8" s="7"/>
      <c r="I8" s="8"/>
      <c r="J8" s="8"/>
      <c r="K8" s="8"/>
      <c r="L8" s="7" t="s">
        <v>252</v>
      </c>
      <c r="M8" s="7" t="s">
        <v>252</v>
      </c>
      <c r="N8" s="7" t="s">
        <v>252</v>
      </c>
      <c r="O8" s="7" t="s">
        <v>256</v>
      </c>
      <c r="P8" s="7" t="s">
        <v>252</v>
      </c>
      <c r="Q8" s="7" t="s">
        <v>252</v>
      </c>
      <c r="R8" s="7" t="s">
        <v>256</v>
      </c>
      <c r="S8" s="7" t="s">
        <v>252</v>
      </c>
      <c r="T8" s="7" t="s">
        <v>252</v>
      </c>
      <c r="U8" s="8" t="s">
        <v>210</v>
      </c>
      <c r="V8" s="7" t="s">
        <v>252</v>
      </c>
      <c r="W8" s="7" t="s">
        <v>252</v>
      </c>
      <c r="X8" s="8" t="s">
        <v>210</v>
      </c>
      <c r="Y8" s="7" t="s">
        <v>252</v>
      </c>
      <c r="Z8" s="8" t="s">
        <v>210</v>
      </c>
      <c r="AA8" s="7" t="s">
        <v>256</v>
      </c>
      <c r="AB8" s="7" t="s">
        <v>256</v>
      </c>
      <c r="AC8" s="7" t="s">
        <v>252</v>
      </c>
      <c r="AD8" s="7" t="s">
        <v>256</v>
      </c>
      <c r="AE8" s="7" t="s">
        <v>252</v>
      </c>
      <c r="AF8" s="7" t="s">
        <v>256</v>
      </c>
      <c r="AG8" s="7" t="s">
        <v>252</v>
      </c>
      <c r="AH8" s="7" t="s">
        <v>256</v>
      </c>
      <c r="AI8" s="7" t="s">
        <v>252</v>
      </c>
      <c r="AJ8" s="7" t="s">
        <v>252</v>
      </c>
      <c r="AK8" s="7" t="s">
        <v>252</v>
      </c>
      <c r="AL8" s="7" t="s">
        <v>204</v>
      </c>
      <c r="AM8" s="7" t="s">
        <v>252</v>
      </c>
      <c r="AN8" s="7" t="s">
        <v>252</v>
      </c>
      <c r="AO8" s="8" t="s">
        <v>210</v>
      </c>
      <c r="AP8" s="8" t="s">
        <v>210</v>
      </c>
      <c r="AQ8" s="8" t="s">
        <v>210</v>
      </c>
      <c r="AR8" s="7" t="s">
        <v>204</v>
      </c>
      <c r="AS8" s="7"/>
      <c r="AT8" s="7"/>
      <c r="AU8" s="7"/>
      <c r="AV8" s="7"/>
      <c r="AW8" s="7"/>
      <c r="AX8" s="7"/>
      <c r="AY8" s="7" t="s">
        <v>252</v>
      </c>
      <c r="AZ8" s="7" t="s">
        <v>204</v>
      </c>
      <c r="BA8" s="7" t="s">
        <v>204</v>
      </c>
      <c r="BB8" s="7"/>
      <c r="BC8" s="3"/>
      <c r="BD8" s="16">
        <f t="shared" si="0"/>
        <v>30</v>
      </c>
      <c r="BE8" s="201">
        <f>BD8/COUNTA(L8:BC8)</f>
        <v>0.8333333333333334</v>
      </c>
      <c r="BF8" s="18">
        <f>COUNTIF(L8:BC8,"○")</f>
        <v>11</v>
      </c>
      <c r="BG8" s="19">
        <f t="shared" si="3"/>
        <v>0.5238095238095238</v>
      </c>
      <c r="BH8" s="20">
        <f>COUNTIF(L8:BC8,"◎")</f>
        <v>19</v>
      </c>
      <c r="BI8" s="21">
        <f>BH8/(COUNTIF($L$78:$BC$78,"試合")+COUNTIF($L$78:$BC$78,"大会"))</f>
        <v>0.8260869565217391</v>
      </c>
      <c r="BJ8">
        <f t="shared" si="6"/>
        <v>3</v>
      </c>
    </row>
    <row r="9" spans="1:62" ht="13.5">
      <c r="A9" s="182" t="s">
        <v>386</v>
      </c>
      <c r="B9" s="182" t="s">
        <v>386</v>
      </c>
      <c r="C9" s="183"/>
      <c r="D9" s="13" t="s">
        <v>331</v>
      </c>
      <c r="E9" s="6" t="s">
        <v>374</v>
      </c>
      <c r="F9" s="13"/>
      <c r="G9" s="7" t="s">
        <v>256</v>
      </c>
      <c r="H9" s="8" t="s">
        <v>210</v>
      </c>
      <c r="I9" s="7" t="s">
        <v>252</v>
      </c>
      <c r="J9" s="7" t="s">
        <v>256</v>
      </c>
      <c r="K9" s="7" t="s">
        <v>252</v>
      </c>
      <c r="L9" s="8" t="s">
        <v>210</v>
      </c>
      <c r="M9" s="8" t="s">
        <v>210</v>
      </c>
      <c r="N9" s="8" t="s">
        <v>210</v>
      </c>
      <c r="O9" s="7" t="s">
        <v>256</v>
      </c>
      <c r="P9" s="7" t="s">
        <v>252</v>
      </c>
      <c r="Q9" s="7" t="s">
        <v>252</v>
      </c>
      <c r="R9" s="7" t="s">
        <v>256</v>
      </c>
      <c r="S9" s="7" t="s">
        <v>252</v>
      </c>
      <c r="T9" s="7" t="s">
        <v>252</v>
      </c>
      <c r="U9" s="8" t="s">
        <v>210</v>
      </c>
      <c r="V9" s="8" t="s">
        <v>210</v>
      </c>
      <c r="W9" s="8" t="s">
        <v>210</v>
      </c>
      <c r="X9" s="8" t="s">
        <v>210</v>
      </c>
      <c r="Y9" s="8" t="s">
        <v>210</v>
      </c>
      <c r="Z9" s="8" t="s">
        <v>210</v>
      </c>
      <c r="AA9" s="8" t="s">
        <v>210</v>
      </c>
      <c r="AB9" s="7" t="s">
        <v>256</v>
      </c>
      <c r="AC9" s="7" t="s">
        <v>252</v>
      </c>
      <c r="AD9" s="7" t="s">
        <v>256</v>
      </c>
      <c r="AE9" s="7" t="s">
        <v>252</v>
      </c>
      <c r="AF9" s="8" t="s">
        <v>210</v>
      </c>
      <c r="AG9" s="7" t="s">
        <v>252</v>
      </c>
      <c r="AH9" s="7" t="s">
        <v>256</v>
      </c>
      <c r="AI9" s="7" t="s">
        <v>252</v>
      </c>
      <c r="AJ9" s="7" t="s">
        <v>252</v>
      </c>
      <c r="AK9" s="7" t="s">
        <v>252</v>
      </c>
      <c r="AL9" s="8" t="s">
        <v>210</v>
      </c>
      <c r="AM9" s="8" t="s">
        <v>210</v>
      </c>
      <c r="AN9" s="8" t="s">
        <v>210</v>
      </c>
      <c r="AO9" s="7" t="s">
        <v>252</v>
      </c>
      <c r="AP9" s="7" t="s">
        <v>204</v>
      </c>
      <c r="AQ9" s="7" t="s">
        <v>252</v>
      </c>
      <c r="AR9" s="7" t="s">
        <v>204</v>
      </c>
      <c r="AS9" s="7"/>
      <c r="AT9" s="7"/>
      <c r="AU9" s="7"/>
      <c r="AV9" s="7"/>
      <c r="AW9" s="7"/>
      <c r="AX9" s="7"/>
      <c r="AY9" s="8" t="s">
        <v>210</v>
      </c>
      <c r="AZ9" s="8"/>
      <c r="BA9" s="8" t="s">
        <v>210</v>
      </c>
      <c r="BB9" s="8"/>
      <c r="BC9" s="3"/>
      <c r="BD9" s="16">
        <f t="shared" si="0"/>
        <v>23</v>
      </c>
      <c r="BE9" s="17">
        <f>BD9/COUNTA(G9:BC9)</f>
        <v>0.575</v>
      </c>
      <c r="BF9" s="18">
        <f>COUNTIF(G9:BC9,"○")</f>
        <v>9</v>
      </c>
      <c r="BG9" s="19">
        <f t="shared" si="3"/>
        <v>0.42857142857142855</v>
      </c>
      <c r="BH9" s="20">
        <f>COUNTIF(G9:BC9,"◎")</f>
        <v>14</v>
      </c>
      <c r="BI9" s="21">
        <f>BH9/(COUNTIF($G$78:$BC$78,"試合")+COUNTIF($G$78:$BC$78,"大会"))</f>
        <v>0.5384615384615384</v>
      </c>
      <c r="BJ9">
        <f t="shared" si="6"/>
        <v>13</v>
      </c>
    </row>
    <row r="10" spans="1:62" ht="13.5">
      <c r="A10" s="182" t="s">
        <v>386</v>
      </c>
      <c r="B10" s="182" t="s">
        <v>386</v>
      </c>
      <c r="C10" s="183">
        <v>28</v>
      </c>
      <c r="D10" s="13" t="s">
        <v>327</v>
      </c>
      <c r="E10" s="3" t="s">
        <v>375</v>
      </c>
      <c r="F10" s="13"/>
      <c r="G10" s="7" t="s">
        <v>256</v>
      </c>
      <c r="H10" s="7" t="s">
        <v>252</v>
      </c>
      <c r="I10" s="8" t="s">
        <v>210</v>
      </c>
      <c r="J10" s="8" t="s">
        <v>210</v>
      </c>
      <c r="K10" s="7" t="s">
        <v>252</v>
      </c>
      <c r="L10" s="7" t="s">
        <v>252</v>
      </c>
      <c r="M10" s="7" t="s">
        <v>252</v>
      </c>
      <c r="N10" s="7" t="s">
        <v>252</v>
      </c>
      <c r="O10" s="7" t="s">
        <v>256</v>
      </c>
      <c r="P10" s="8" t="s">
        <v>210</v>
      </c>
      <c r="Q10" s="7" t="s">
        <v>252</v>
      </c>
      <c r="R10" s="8" t="s">
        <v>210</v>
      </c>
      <c r="S10" s="8" t="s">
        <v>210</v>
      </c>
      <c r="T10" s="7" t="s">
        <v>252</v>
      </c>
      <c r="U10" s="8" t="s">
        <v>210</v>
      </c>
      <c r="V10" s="7" t="s">
        <v>252</v>
      </c>
      <c r="W10" s="7" t="s">
        <v>252</v>
      </c>
      <c r="X10" s="7" t="s">
        <v>256</v>
      </c>
      <c r="Y10" s="8" t="s">
        <v>210</v>
      </c>
      <c r="Z10" s="8" t="s">
        <v>210</v>
      </c>
      <c r="AA10" s="8" t="s">
        <v>210</v>
      </c>
      <c r="AB10" s="7" t="s">
        <v>256</v>
      </c>
      <c r="AC10" s="7" t="s">
        <v>252</v>
      </c>
      <c r="AD10" s="7" t="s">
        <v>256</v>
      </c>
      <c r="AE10" s="7" t="s">
        <v>252</v>
      </c>
      <c r="AF10" s="8" t="s">
        <v>210</v>
      </c>
      <c r="AG10" s="7" t="s">
        <v>252</v>
      </c>
      <c r="AH10" s="8" t="s">
        <v>210</v>
      </c>
      <c r="AI10" s="8" t="s">
        <v>210</v>
      </c>
      <c r="AJ10" s="7" t="s">
        <v>252</v>
      </c>
      <c r="AK10" s="7" t="s">
        <v>252</v>
      </c>
      <c r="AL10" s="7" t="s">
        <v>204</v>
      </c>
      <c r="AM10" s="7" t="s">
        <v>252</v>
      </c>
      <c r="AN10" s="7" t="s">
        <v>252</v>
      </c>
      <c r="AO10" s="7" t="s">
        <v>252</v>
      </c>
      <c r="AP10" s="8" t="s">
        <v>210</v>
      </c>
      <c r="AQ10" s="7" t="s">
        <v>252</v>
      </c>
      <c r="AR10" s="8" t="s">
        <v>210</v>
      </c>
      <c r="AS10" s="8"/>
      <c r="AT10" s="8"/>
      <c r="AU10" s="8"/>
      <c r="AV10" s="8"/>
      <c r="AW10" s="8"/>
      <c r="AX10" s="8"/>
      <c r="AY10" s="8" t="s">
        <v>210</v>
      </c>
      <c r="AZ10" s="8"/>
      <c r="BA10" s="8" t="s">
        <v>210</v>
      </c>
      <c r="BB10" s="7"/>
      <c r="BC10" s="3"/>
      <c r="BD10" s="16">
        <f t="shared" si="0"/>
        <v>24</v>
      </c>
      <c r="BE10" s="201">
        <f>BD10/COUNTA(G10:BC10)</f>
        <v>0.6</v>
      </c>
      <c r="BF10" s="18">
        <f>COUNTIF(G10:BC10,"○")</f>
        <v>6</v>
      </c>
      <c r="BG10" s="19">
        <f t="shared" si="3"/>
        <v>0.2857142857142857</v>
      </c>
      <c r="BH10" s="20">
        <f>COUNTIF(G10:BC10,"◎")</f>
        <v>18</v>
      </c>
      <c r="BI10" s="21">
        <f>BH10/(COUNTIF($G$78:$BC$78,"試合")+COUNTIF($G$78:$BC$78,"大会"))</f>
        <v>0.6923076923076923</v>
      </c>
      <c r="BJ10">
        <f t="shared" si="6"/>
        <v>10</v>
      </c>
    </row>
    <row r="11" spans="1:62" ht="13.5">
      <c r="A11" s="182" t="s">
        <v>386</v>
      </c>
      <c r="B11" s="182" t="s">
        <v>386</v>
      </c>
      <c r="C11" s="182" t="s">
        <v>386</v>
      </c>
      <c r="D11" s="13" t="s">
        <v>372</v>
      </c>
      <c r="E11" s="3" t="s">
        <v>375</v>
      </c>
      <c r="F11" s="13"/>
      <c r="G11" s="7"/>
      <c r="H11" s="7"/>
      <c r="I11" s="8"/>
      <c r="J11" s="8"/>
      <c r="K11" s="8"/>
      <c r="L11" s="8"/>
      <c r="M11" s="7"/>
      <c r="N11" s="7"/>
      <c r="O11" s="7" t="s">
        <v>256</v>
      </c>
      <c r="P11" s="8" t="s">
        <v>210</v>
      </c>
      <c r="Q11" s="8" t="s">
        <v>210</v>
      </c>
      <c r="R11" s="8" t="s">
        <v>210</v>
      </c>
      <c r="S11" s="8" t="s">
        <v>210</v>
      </c>
      <c r="T11" s="7" t="s">
        <v>252</v>
      </c>
      <c r="U11" s="7" t="s">
        <v>252</v>
      </c>
      <c r="V11" s="8" t="s">
        <v>210</v>
      </c>
      <c r="W11" s="8" t="s">
        <v>210</v>
      </c>
      <c r="X11" s="8" t="s">
        <v>210</v>
      </c>
      <c r="Y11" s="8" t="s">
        <v>210</v>
      </c>
      <c r="Z11" s="8" t="s">
        <v>210</v>
      </c>
      <c r="AA11" s="7" t="s">
        <v>256</v>
      </c>
      <c r="AB11" s="7" t="s">
        <v>256</v>
      </c>
      <c r="AC11" s="7" t="s">
        <v>252</v>
      </c>
      <c r="AD11" s="7" t="s">
        <v>256</v>
      </c>
      <c r="AE11" s="7" t="s">
        <v>252</v>
      </c>
      <c r="AF11" s="8" t="s">
        <v>210</v>
      </c>
      <c r="AG11" s="8" t="s">
        <v>210</v>
      </c>
      <c r="AH11" s="8" t="s">
        <v>210</v>
      </c>
      <c r="AI11" s="7" t="s">
        <v>252</v>
      </c>
      <c r="AJ11" s="8" t="s">
        <v>210</v>
      </c>
      <c r="AK11" s="8" t="s">
        <v>210</v>
      </c>
      <c r="AL11" s="8" t="s">
        <v>210</v>
      </c>
      <c r="AM11" s="8" t="s">
        <v>210</v>
      </c>
      <c r="AN11" s="7" t="s">
        <v>252</v>
      </c>
      <c r="AO11" s="8" t="s">
        <v>210</v>
      </c>
      <c r="AP11" s="8" t="s">
        <v>210</v>
      </c>
      <c r="AQ11" s="8" t="s">
        <v>210</v>
      </c>
      <c r="AR11" s="8" t="s">
        <v>210</v>
      </c>
      <c r="AS11" s="8"/>
      <c r="AT11" s="8"/>
      <c r="AU11" s="8"/>
      <c r="AV11" s="8"/>
      <c r="AW11" s="8"/>
      <c r="AX11" s="8"/>
      <c r="AY11" s="8" t="s">
        <v>210</v>
      </c>
      <c r="AZ11" s="8"/>
      <c r="BA11" s="7" t="s">
        <v>204</v>
      </c>
      <c r="BB11" s="7"/>
      <c r="BC11" s="3"/>
      <c r="BD11" s="16">
        <f t="shared" si="0"/>
        <v>11</v>
      </c>
      <c r="BE11" s="201">
        <f>BD11/COUNTA(O11:BC11)</f>
        <v>0.34375</v>
      </c>
      <c r="BF11" s="18">
        <f>COUNTIF(M11:BC11,"○")</f>
        <v>5</v>
      </c>
      <c r="BG11" s="19">
        <f>BF11/COUNTIF($M$78:$BC$78,"練習")</f>
        <v>0.2631578947368421</v>
      </c>
      <c r="BH11" s="20">
        <f>COUNTIF(N11:BC11,"◎")</f>
        <v>6</v>
      </c>
      <c r="BI11" s="21">
        <f>BH11/(COUNTIF($M$78:$BC$78,"試合")+COUNTIF($M$78:$BC$78,"大会"))</f>
        <v>0.2727272727272727</v>
      </c>
      <c r="BJ11">
        <f t="shared" si="6"/>
        <v>22</v>
      </c>
    </row>
    <row r="12" spans="3:62" ht="13.5">
      <c r="C12" s="49" t="s">
        <v>333</v>
      </c>
      <c r="D12" s="13" t="s">
        <v>334</v>
      </c>
      <c r="E12" s="3" t="s">
        <v>375</v>
      </c>
      <c r="F12" s="13"/>
      <c r="G12" s="8" t="s">
        <v>210</v>
      </c>
      <c r="H12" s="7" t="s">
        <v>341</v>
      </c>
      <c r="I12" s="8" t="s">
        <v>210</v>
      </c>
      <c r="J12" s="8" t="s">
        <v>210</v>
      </c>
      <c r="K12" s="8" t="s">
        <v>210</v>
      </c>
      <c r="L12" s="8" t="s">
        <v>210</v>
      </c>
      <c r="M12" s="7" t="s">
        <v>252</v>
      </c>
      <c r="N12" s="7" t="s">
        <v>252</v>
      </c>
      <c r="O12" s="8" t="s">
        <v>210</v>
      </c>
      <c r="P12" s="7" t="s">
        <v>252</v>
      </c>
      <c r="Q12" s="8" t="s">
        <v>210</v>
      </c>
      <c r="R12" s="8" t="s">
        <v>210</v>
      </c>
      <c r="S12" s="8" t="s">
        <v>210</v>
      </c>
      <c r="T12" s="7" t="s">
        <v>252</v>
      </c>
      <c r="U12" s="8" t="s">
        <v>210</v>
      </c>
      <c r="V12" s="8" t="s">
        <v>210</v>
      </c>
      <c r="W12" s="8" t="s">
        <v>210</v>
      </c>
      <c r="X12" s="8" t="s">
        <v>210</v>
      </c>
      <c r="Y12" s="7" t="s">
        <v>252</v>
      </c>
      <c r="Z12" s="8" t="s">
        <v>210</v>
      </c>
      <c r="AA12" s="8" t="s">
        <v>210</v>
      </c>
      <c r="AB12" s="7" t="s">
        <v>256</v>
      </c>
      <c r="AC12" s="8" t="s">
        <v>210</v>
      </c>
      <c r="AD12" s="8" t="s">
        <v>210</v>
      </c>
      <c r="AE12" s="8" t="s">
        <v>210</v>
      </c>
      <c r="AF12" s="8" t="s">
        <v>210</v>
      </c>
      <c r="AG12" s="8" t="s">
        <v>210</v>
      </c>
      <c r="AH12" s="8" t="s">
        <v>210</v>
      </c>
      <c r="AI12" s="7" t="s">
        <v>252</v>
      </c>
      <c r="AJ12" s="8" t="s">
        <v>210</v>
      </c>
      <c r="AK12" s="8" t="s">
        <v>210</v>
      </c>
      <c r="AL12" s="8" t="s">
        <v>210</v>
      </c>
      <c r="AM12" s="8" t="s">
        <v>210</v>
      </c>
      <c r="AN12" s="8" t="s">
        <v>210</v>
      </c>
      <c r="AO12" s="8" t="s">
        <v>210</v>
      </c>
      <c r="AP12" s="8" t="s">
        <v>210</v>
      </c>
      <c r="AQ12" s="8" t="s">
        <v>210</v>
      </c>
      <c r="AR12" s="8" t="s">
        <v>210</v>
      </c>
      <c r="AS12" s="8"/>
      <c r="AT12" s="8"/>
      <c r="AU12" s="8"/>
      <c r="AV12" s="8"/>
      <c r="AW12" s="8"/>
      <c r="AX12" s="8"/>
      <c r="AY12" s="8" t="s">
        <v>210</v>
      </c>
      <c r="AZ12" s="8"/>
      <c r="BA12" s="8" t="s">
        <v>210</v>
      </c>
      <c r="BB12" s="7"/>
      <c r="BC12" s="3"/>
      <c r="BD12" s="16">
        <f t="shared" si="0"/>
        <v>8</v>
      </c>
      <c r="BE12" s="201">
        <f aca="true" t="shared" si="7" ref="BE12:BE18">BD12/COUNTA(G12:BC12)</f>
        <v>0.2</v>
      </c>
      <c r="BF12" s="18">
        <f aca="true" t="shared" si="8" ref="BF12:BF19">COUNTIF(G12:BC12,"○")</f>
        <v>1</v>
      </c>
      <c r="BG12" s="19">
        <f aca="true" t="shared" si="9" ref="BG12:BG37">BF12/COUNTIF($G$78:$BC$78,"練習")</f>
        <v>0.047619047619047616</v>
      </c>
      <c r="BH12" s="20">
        <f aca="true" t="shared" si="10" ref="BH12:BH29">COUNTIF(G12:BC12,"◎")</f>
        <v>7</v>
      </c>
      <c r="BI12" s="21">
        <f>BH12/(COUNTIF($G$78:$BC$78,"試合")+COUNTIF($G$78:$BC$78,"大会"))</f>
        <v>0.2692307692307692</v>
      </c>
      <c r="BJ12">
        <f t="shared" si="6"/>
        <v>28</v>
      </c>
    </row>
    <row r="13" spans="3:62" ht="13.5">
      <c r="C13" s="49" t="s">
        <v>333</v>
      </c>
      <c r="D13" s="13" t="s">
        <v>378</v>
      </c>
      <c r="E13" s="3" t="s">
        <v>375</v>
      </c>
      <c r="F13" s="13"/>
      <c r="G13" s="8"/>
      <c r="H13" s="7"/>
      <c r="I13" s="8"/>
      <c r="J13" s="8"/>
      <c r="K13" s="8"/>
      <c r="L13" s="8"/>
      <c r="M13" s="7"/>
      <c r="N13" s="7"/>
      <c r="O13" s="8"/>
      <c r="P13" s="7"/>
      <c r="Q13" s="8"/>
      <c r="R13" s="8"/>
      <c r="S13" s="8"/>
      <c r="T13" s="7" t="s">
        <v>252</v>
      </c>
      <c r="U13" s="8" t="s">
        <v>210</v>
      </c>
      <c r="V13" s="8" t="s">
        <v>210</v>
      </c>
      <c r="W13" s="8" t="s">
        <v>210</v>
      </c>
      <c r="X13" s="8" t="s">
        <v>210</v>
      </c>
      <c r="Y13" s="7" t="s">
        <v>252</v>
      </c>
      <c r="Z13" s="8" t="s">
        <v>210</v>
      </c>
      <c r="AA13" s="8" t="s">
        <v>210</v>
      </c>
      <c r="AB13" s="7" t="s">
        <v>256</v>
      </c>
      <c r="AC13" s="8" t="s">
        <v>210</v>
      </c>
      <c r="AD13" s="8" t="s">
        <v>210</v>
      </c>
      <c r="AE13" s="7" t="s">
        <v>252</v>
      </c>
      <c r="AF13" s="8" t="s">
        <v>210</v>
      </c>
      <c r="AG13" s="7" t="s">
        <v>252</v>
      </c>
      <c r="AH13" s="8" t="s">
        <v>210</v>
      </c>
      <c r="AI13" s="8" t="s">
        <v>210</v>
      </c>
      <c r="AJ13" s="7" t="s">
        <v>252</v>
      </c>
      <c r="AK13" s="8" t="s">
        <v>210</v>
      </c>
      <c r="AL13" s="8" t="s">
        <v>210</v>
      </c>
      <c r="AM13" s="7" t="s">
        <v>252</v>
      </c>
      <c r="AN13" s="7" t="s">
        <v>252</v>
      </c>
      <c r="AO13" s="7" t="s">
        <v>252</v>
      </c>
      <c r="AP13" s="8" t="s">
        <v>210</v>
      </c>
      <c r="AQ13" s="8" t="s">
        <v>210</v>
      </c>
      <c r="AR13" s="8" t="s">
        <v>210</v>
      </c>
      <c r="AS13" s="8"/>
      <c r="AT13" s="8"/>
      <c r="AU13" s="8"/>
      <c r="AV13" s="8"/>
      <c r="AW13" s="8"/>
      <c r="AX13" s="8"/>
      <c r="AY13" s="8" t="s">
        <v>210</v>
      </c>
      <c r="AZ13" s="8"/>
      <c r="BA13" s="8" t="s">
        <v>210</v>
      </c>
      <c r="BB13" s="7"/>
      <c r="BC13" s="3"/>
      <c r="BD13" s="16">
        <f t="shared" si="0"/>
        <v>9</v>
      </c>
      <c r="BE13" s="201">
        <f t="shared" si="7"/>
        <v>0.3333333333333333</v>
      </c>
      <c r="BF13" s="18">
        <f t="shared" si="8"/>
        <v>1</v>
      </c>
      <c r="BG13" s="19">
        <f t="shared" si="9"/>
        <v>0.047619047619047616</v>
      </c>
      <c r="BH13" s="20">
        <f t="shared" si="10"/>
        <v>8</v>
      </c>
      <c r="BI13" s="21">
        <f>BH13/(COUNTIF($Z$78:$BC$78,"試合")+COUNTIF($Z$78:$BC$78,"大会"))</f>
        <v>0.6666666666666666</v>
      </c>
      <c r="BJ13">
        <f t="shared" si="6"/>
        <v>23</v>
      </c>
    </row>
    <row r="14" spans="1:62" ht="13.5">
      <c r="A14">
        <v>8</v>
      </c>
      <c r="B14">
        <v>8</v>
      </c>
      <c r="C14" s="184">
        <v>8</v>
      </c>
      <c r="D14" s="13" t="s">
        <v>13</v>
      </c>
      <c r="E14" s="3" t="s">
        <v>375</v>
      </c>
      <c r="F14" s="3"/>
      <c r="G14" s="7" t="s">
        <v>256</v>
      </c>
      <c r="H14" s="8" t="s">
        <v>210</v>
      </c>
      <c r="I14" s="8" t="s">
        <v>210</v>
      </c>
      <c r="J14" s="7" t="s">
        <v>256</v>
      </c>
      <c r="K14" s="8" t="s">
        <v>210</v>
      </c>
      <c r="L14" s="8" t="s">
        <v>210</v>
      </c>
      <c r="M14" s="7" t="s">
        <v>252</v>
      </c>
      <c r="N14" s="8" t="s">
        <v>210</v>
      </c>
      <c r="O14" s="8" t="s">
        <v>210</v>
      </c>
      <c r="P14" s="8" t="s">
        <v>210</v>
      </c>
      <c r="Q14" s="8" t="s">
        <v>210</v>
      </c>
      <c r="R14" s="8" t="s">
        <v>210</v>
      </c>
      <c r="S14" s="8" t="s">
        <v>210</v>
      </c>
      <c r="T14" s="8" t="s">
        <v>210</v>
      </c>
      <c r="U14" s="7" t="s">
        <v>252</v>
      </c>
      <c r="V14" s="7" t="s">
        <v>252</v>
      </c>
      <c r="W14" s="8" t="s">
        <v>210</v>
      </c>
      <c r="X14" s="7" t="s">
        <v>256</v>
      </c>
      <c r="Y14" s="8" t="s">
        <v>210</v>
      </c>
      <c r="Z14" s="7" t="s">
        <v>256</v>
      </c>
      <c r="AA14" s="8" t="s">
        <v>210</v>
      </c>
      <c r="AB14" s="7" t="s">
        <v>256</v>
      </c>
      <c r="AC14" s="7" t="s">
        <v>252</v>
      </c>
      <c r="AD14" s="7" t="s">
        <v>256</v>
      </c>
      <c r="AE14" s="7" t="s">
        <v>252</v>
      </c>
      <c r="AF14" s="8" t="s">
        <v>210</v>
      </c>
      <c r="AG14" s="8" t="s">
        <v>210</v>
      </c>
      <c r="AH14" s="8" t="s">
        <v>210</v>
      </c>
      <c r="AI14" s="7" t="s">
        <v>252</v>
      </c>
      <c r="AJ14" s="8" t="s">
        <v>210</v>
      </c>
      <c r="AK14" s="7" t="s">
        <v>252</v>
      </c>
      <c r="AL14" s="8" t="s">
        <v>210</v>
      </c>
      <c r="AM14" s="7" t="s">
        <v>252</v>
      </c>
      <c r="AN14" s="7" t="s">
        <v>252</v>
      </c>
      <c r="AO14" s="7" t="s">
        <v>252</v>
      </c>
      <c r="AP14" s="8" t="s">
        <v>210</v>
      </c>
      <c r="AQ14" s="8" t="s">
        <v>210</v>
      </c>
      <c r="AR14" s="8" t="s">
        <v>210</v>
      </c>
      <c r="AS14" s="8"/>
      <c r="AT14" s="8"/>
      <c r="AU14" s="8"/>
      <c r="AV14" s="8"/>
      <c r="AW14" s="8"/>
      <c r="AX14" s="8"/>
      <c r="AY14" s="8" t="s">
        <v>210</v>
      </c>
      <c r="AZ14" s="8"/>
      <c r="BA14" s="8" t="s">
        <v>210</v>
      </c>
      <c r="BB14" s="8"/>
      <c r="BC14" s="3"/>
      <c r="BD14" s="16">
        <f t="shared" si="0"/>
        <v>16</v>
      </c>
      <c r="BE14" s="201">
        <f t="shared" si="7"/>
        <v>0.4</v>
      </c>
      <c r="BF14" s="18">
        <f t="shared" si="8"/>
        <v>6</v>
      </c>
      <c r="BG14" s="19">
        <f t="shared" si="9"/>
        <v>0.2857142857142857</v>
      </c>
      <c r="BH14" s="20">
        <f t="shared" si="10"/>
        <v>10</v>
      </c>
      <c r="BI14" s="21">
        <f aca="true" t="shared" si="11" ref="BI14:BI36">BH14/(COUNTIF($G$78:$BC$78,"試合")+COUNTIF($G$78:$BC$78,"大会"))</f>
        <v>0.38461538461538464</v>
      </c>
      <c r="BJ14">
        <f t="shared" si="6"/>
        <v>20</v>
      </c>
    </row>
    <row r="15" spans="1:62" ht="13.5">
      <c r="A15">
        <v>28</v>
      </c>
      <c r="B15">
        <v>28</v>
      </c>
      <c r="C15" s="184">
        <v>10</v>
      </c>
      <c r="D15" s="13" t="s">
        <v>266</v>
      </c>
      <c r="E15" s="3" t="s">
        <v>375</v>
      </c>
      <c r="F15" s="3"/>
      <c r="G15" s="8" t="s">
        <v>210</v>
      </c>
      <c r="H15" s="7" t="s">
        <v>252</v>
      </c>
      <c r="I15" s="8" t="s">
        <v>210</v>
      </c>
      <c r="J15" s="7" t="s">
        <v>256</v>
      </c>
      <c r="K15" s="7" t="s">
        <v>252</v>
      </c>
      <c r="L15" s="7" t="s">
        <v>252</v>
      </c>
      <c r="M15" s="7" t="s">
        <v>252</v>
      </c>
      <c r="N15" s="7" t="s">
        <v>252</v>
      </c>
      <c r="O15" s="8" t="s">
        <v>210</v>
      </c>
      <c r="P15" s="8" t="s">
        <v>210</v>
      </c>
      <c r="Q15" s="8" t="s">
        <v>210</v>
      </c>
      <c r="R15" s="8" t="s">
        <v>210</v>
      </c>
      <c r="S15" s="8" t="s">
        <v>210</v>
      </c>
      <c r="T15" s="7" t="s">
        <v>252</v>
      </c>
      <c r="U15" s="7" t="s">
        <v>252</v>
      </c>
      <c r="V15" s="7" t="s">
        <v>252</v>
      </c>
      <c r="W15" s="8" t="s">
        <v>210</v>
      </c>
      <c r="X15" s="8" t="s">
        <v>210</v>
      </c>
      <c r="Y15" s="8" t="s">
        <v>210</v>
      </c>
      <c r="Z15" s="8" t="s">
        <v>210</v>
      </c>
      <c r="AA15" s="7" t="s">
        <v>256</v>
      </c>
      <c r="AB15" s="7" t="s">
        <v>256</v>
      </c>
      <c r="AC15" s="7" t="s">
        <v>252</v>
      </c>
      <c r="AD15" s="8" t="s">
        <v>210</v>
      </c>
      <c r="AE15" s="7" t="s">
        <v>252</v>
      </c>
      <c r="AF15" s="8" t="s">
        <v>210</v>
      </c>
      <c r="AG15" s="7" t="s">
        <v>252</v>
      </c>
      <c r="AH15" s="8" t="s">
        <v>210</v>
      </c>
      <c r="AI15" s="8" t="s">
        <v>210</v>
      </c>
      <c r="AJ15" s="7" t="s">
        <v>252</v>
      </c>
      <c r="AK15" s="8" t="s">
        <v>210</v>
      </c>
      <c r="AL15" s="7" t="s">
        <v>204</v>
      </c>
      <c r="AM15" s="7" t="s">
        <v>252</v>
      </c>
      <c r="AN15" s="8" t="s">
        <v>210</v>
      </c>
      <c r="AO15" s="7" t="s">
        <v>252</v>
      </c>
      <c r="AP15" s="8" t="s">
        <v>210</v>
      </c>
      <c r="AQ15" s="7" t="s">
        <v>252</v>
      </c>
      <c r="AR15" s="8" t="s">
        <v>210</v>
      </c>
      <c r="AS15" s="8"/>
      <c r="AT15" s="8"/>
      <c r="AU15" s="8"/>
      <c r="AV15" s="8"/>
      <c r="AW15" s="8"/>
      <c r="AX15" s="8"/>
      <c r="AY15" s="8" t="s">
        <v>210</v>
      </c>
      <c r="AZ15" s="8" t="s">
        <v>210</v>
      </c>
      <c r="BA15" s="7" t="s">
        <v>204</v>
      </c>
      <c r="BB15" s="7"/>
      <c r="BC15" s="3"/>
      <c r="BD15" s="16">
        <f t="shared" si="0"/>
        <v>20</v>
      </c>
      <c r="BE15" s="201">
        <f t="shared" si="7"/>
        <v>0.4878048780487805</v>
      </c>
      <c r="BF15" s="18">
        <f t="shared" si="8"/>
        <v>5</v>
      </c>
      <c r="BG15" s="19">
        <f t="shared" si="9"/>
        <v>0.23809523809523808</v>
      </c>
      <c r="BH15" s="20">
        <f t="shared" si="10"/>
        <v>15</v>
      </c>
      <c r="BI15" s="21">
        <f t="shared" si="11"/>
        <v>0.5769230769230769</v>
      </c>
      <c r="BJ15">
        <f t="shared" si="6"/>
        <v>16</v>
      </c>
    </row>
    <row r="16" spans="1:62" ht="13.5">
      <c r="A16" s="182">
        <v>22</v>
      </c>
      <c r="B16" s="182" t="s">
        <v>386</v>
      </c>
      <c r="C16" s="184">
        <v>22</v>
      </c>
      <c r="D16" s="13" t="s">
        <v>278</v>
      </c>
      <c r="E16" s="6" t="s">
        <v>374</v>
      </c>
      <c r="F16" s="3"/>
      <c r="G16" s="7" t="s">
        <v>256</v>
      </c>
      <c r="H16" s="7" t="s">
        <v>252</v>
      </c>
      <c r="I16" s="7" t="s">
        <v>252</v>
      </c>
      <c r="J16" s="7" t="s">
        <v>256</v>
      </c>
      <c r="K16" s="7" t="s">
        <v>252</v>
      </c>
      <c r="L16" s="8" t="s">
        <v>210</v>
      </c>
      <c r="M16" s="8" t="s">
        <v>210</v>
      </c>
      <c r="N16" s="8" t="s">
        <v>210</v>
      </c>
      <c r="O16" s="8" t="s">
        <v>210</v>
      </c>
      <c r="P16" s="7" t="s">
        <v>252</v>
      </c>
      <c r="Q16" s="7" t="s">
        <v>252</v>
      </c>
      <c r="R16" s="8" t="s">
        <v>210</v>
      </c>
      <c r="S16" s="7" t="s">
        <v>252</v>
      </c>
      <c r="T16" s="8" t="s">
        <v>210</v>
      </c>
      <c r="U16" s="8" t="s">
        <v>210</v>
      </c>
      <c r="V16" s="7" t="s">
        <v>252</v>
      </c>
      <c r="W16" s="7" t="s">
        <v>252</v>
      </c>
      <c r="X16" s="7" t="s">
        <v>256</v>
      </c>
      <c r="Y16" s="7" t="s">
        <v>252</v>
      </c>
      <c r="Z16" s="7" t="s">
        <v>256</v>
      </c>
      <c r="AA16" s="7" t="s">
        <v>256</v>
      </c>
      <c r="AB16" s="7" t="s">
        <v>256</v>
      </c>
      <c r="AC16" s="8" t="s">
        <v>210</v>
      </c>
      <c r="AD16" s="8" t="s">
        <v>210</v>
      </c>
      <c r="AE16" s="7" t="s">
        <v>252</v>
      </c>
      <c r="AF16" s="7" t="s">
        <v>256</v>
      </c>
      <c r="AG16" s="7" t="s">
        <v>252</v>
      </c>
      <c r="AH16" s="8" t="s">
        <v>210</v>
      </c>
      <c r="AI16" s="7" t="s">
        <v>252</v>
      </c>
      <c r="AJ16" s="7" t="s">
        <v>252</v>
      </c>
      <c r="AK16" s="7" t="s">
        <v>252</v>
      </c>
      <c r="AL16" s="8" t="s">
        <v>210</v>
      </c>
      <c r="AM16" s="7" t="s">
        <v>252</v>
      </c>
      <c r="AN16" s="8" t="s">
        <v>210</v>
      </c>
      <c r="AO16" s="7" t="s">
        <v>252</v>
      </c>
      <c r="AP16" s="7" t="s">
        <v>204</v>
      </c>
      <c r="AQ16" s="7" t="s">
        <v>252</v>
      </c>
      <c r="AR16" s="7" t="s">
        <v>204</v>
      </c>
      <c r="AS16" s="7"/>
      <c r="AT16" s="7"/>
      <c r="AU16" s="7"/>
      <c r="AV16" s="7"/>
      <c r="AW16" s="7"/>
      <c r="AX16" s="7"/>
      <c r="AY16" s="7" t="s">
        <v>252</v>
      </c>
      <c r="AZ16" s="7"/>
      <c r="BA16" s="7" t="s">
        <v>204</v>
      </c>
      <c r="BB16" s="7"/>
      <c r="BC16" s="3"/>
      <c r="BD16" s="16">
        <f t="shared" si="0"/>
        <v>28</v>
      </c>
      <c r="BE16" s="17">
        <f t="shared" si="7"/>
        <v>0.7</v>
      </c>
      <c r="BF16" s="18">
        <f t="shared" si="8"/>
        <v>10</v>
      </c>
      <c r="BG16" s="19">
        <f t="shared" si="9"/>
        <v>0.47619047619047616</v>
      </c>
      <c r="BH16" s="20">
        <f t="shared" si="10"/>
        <v>18</v>
      </c>
      <c r="BI16" s="21">
        <f t="shared" si="11"/>
        <v>0.6923076923076923</v>
      </c>
      <c r="BJ16">
        <f t="shared" si="6"/>
        <v>6</v>
      </c>
    </row>
    <row r="17" spans="1:62" ht="13.5">
      <c r="A17" s="182" t="s">
        <v>386</v>
      </c>
      <c r="B17" s="182" t="s">
        <v>386</v>
      </c>
      <c r="C17" s="183">
        <v>13</v>
      </c>
      <c r="D17" s="13" t="s">
        <v>376</v>
      </c>
      <c r="E17" s="6" t="s">
        <v>374</v>
      </c>
      <c r="G17" s="7" t="s">
        <v>256</v>
      </c>
      <c r="H17" s="7" t="s">
        <v>252</v>
      </c>
      <c r="I17" s="7" t="s">
        <v>252</v>
      </c>
      <c r="J17" s="7" t="s">
        <v>256</v>
      </c>
      <c r="K17" s="7" t="s">
        <v>252</v>
      </c>
      <c r="L17" s="8" t="s">
        <v>210</v>
      </c>
      <c r="M17" s="7" t="s">
        <v>252</v>
      </c>
      <c r="N17" s="7" t="s">
        <v>252</v>
      </c>
      <c r="O17" s="7" t="s">
        <v>256</v>
      </c>
      <c r="P17" s="7" t="s">
        <v>252</v>
      </c>
      <c r="Q17" s="8" t="s">
        <v>210</v>
      </c>
      <c r="R17" s="7" t="s">
        <v>256</v>
      </c>
      <c r="S17" s="7" t="s">
        <v>252</v>
      </c>
      <c r="T17" s="7" t="s">
        <v>252</v>
      </c>
      <c r="U17" s="7" t="s">
        <v>252</v>
      </c>
      <c r="V17" s="7" t="s">
        <v>252</v>
      </c>
      <c r="W17" s="7" t="s">
        <v>252</v>
      </c>
      <c r="X17" s="7" t="s">
        <v>256</v>
      </c>
      <c r="Y17" s="7" t="s">
        <v>252</v>
      </c>
      <c r="Z17" s="7" t="s">
        <v>256</v>
      </c>
      <c r="AA17" s="7" t="s">
        <v>256</v>
      </c>
      <c r="AB17" s="7" t="s">
        <v>256</v>
      </c>
      <c r="AC17" s="7" t="s">
        <v>252</v>
      </c>
      <c r="AD17" s="8" t="s">
        <v>210</v>
      </c>
      <c r="AE17" s="7" t="s">
        <v>252</v>
      </c>
      <c r="AF17" s="8" t="s">
        <v>210</v>
      </c>
      <c r="AG17" s="7" t="s">
        <v>252</v>
      </c>
      <c r="AH17" s="8" t="s">
        <v>210</v>
      </c>
      <c r="AI17" s="7" t="s">
        <v>252</v>
      </c>
      <c r="AJ17" s="7" t="s">
        <v>252</v>
      </c>
      <c r="AK17" s="8" t="s">
        <v>210</v>
      </c>
      <c r="AL17" s="8" t="s">
        <v>210</v>
      </c>
      <c r="AM17" s="8" t="s">
        <v>210</v>
      </c>
      <c r="AN17" s="7" t="s">
        <v>252</v>
      </c>
      <c r="AO17" s="7" t="s">
        <v>252</v>
      </c>
      <c r="AP17" s="8" t="s">
        <v>210</v>
      </c>
      <c r="AQ17" s="7" t="s">
        <v>252</v>
      </c>
      <c r="AR17" s="8" t="s">
        <v>210</v>
      </c>
      <c r="AS17" s="8"/>
      <c r="AT17" s="8"/>
      <c r="AU17" s="8"/>
      <c r="AV17" s="8"/>
      <c r="AW17" s="8"/>
      <c r="AX17" s="8"/>
      <c r="AY17" s="7" t="s">
        <v>252</v>
      </c>
      <c r="AZ17" s="7"/>
      <c r="BA17" s="7" t="s">
        <v>204</v>
      </c>
      <c r="BB17" s="7"/>
      <c r="BC17" s="3"/>
      <c r="BD17" s="16">
        <f t="shared" si="0"/>
        <v>30</v>
      </c>
      <c r="BE17" s="17">
        <f t="shared" si="7"/>
        <v>0.75</v>
      </c>
      <c r="BF17" s="18">
        <f t="shared" si="8"/>
        <v>9</v>
      </c>
      <c r="BG17" s="19">
        <f t="shared" si="9"/>
        <v>0.42857142857142855</v>
      </c>
      <c r="BH17" s="20">
        <f t="shared" si="10"/>
        <v>21</v>
      </c>
      <c r="BI17" s="21">
        <f t="shared" si="11"/>
        <v>0.8076923076923077</v>
      </c>
      <c r="BJ17">
        <f t="shared" si="6"/>
        <v>5</v>
      </c>
    </row>
    <row r="18" spans="1:62" ht="13.5">
      <c r="A18" s="13" t="s">
        <v>386</v>
      </c>
      <c r="B18" s="13" t="s">
        <v>386</v>
      </c>
      <c r="C18" s="183">
        <v>2</v>
      </c>
      <c r="D18" s="13" t="s">
        <v>255</v>
      </c>
      <c r="E18" s="6" t="s">
        <v>374</v>
      </c>
      <c r="G18" s="7" t="s">
        <v>256</v>
      </c>
      <c r="H18" s="7" t="s">
        <v>252</v>
      </c>
      <c r="I18" s="7" t="s">
        <v>252</v>
      </c>
      <c r="J18" s="8" t="s">
        <v>210</v>
      </c>
      <c r="K18" s="7" t="s">
        <v>252</v>
      </c>
      <c r="L18" s="7" t="s">
        <v>252</v>
      </c>
      <c r="M18" s="7" t="s">
        <v>252</v>
      </c>
      <c r="N18" s="7" t="s">
        <v>252</v>
      </c>
      <c r="O18" s="7" t="s">
        <v>256</v>
      </c>
      <c r="P18" s="7" t="s">
        <v>252</v>
      </c>
      <c r="Q18" s="8" t="s">
        <v>210</v>
      </c>
      <c r="R18" s="8" t="s">
        <v>210</v>
      </c>
      <c r="S18" s="8" t="s">
        <v>210</v>
      </c>
      <c r="T18" s="7" t="s">
        <v>252</v>
      </c>
      <c r="U18" s="7" t="s">
        <v>252</v>
      </c>
      <c r="V18" s="7" t="s">
        <v>252</v>
      </c>
      <c r="W18" s="7" t="s">
        <v>252</v>
      </c>
      <c r="X18" s="8" t="s">
        <v>210</v>
      </c>
      <c r="Y18" s="7" t="s">
        <v>252</v>
      </c>
      <c r="Z18" s="8" t="s">
        <v>210</v>
      </c>
      <c r="AA18" s="8" t="s">
        <v>210</v>
      </c>
      <c r="AB18" s="8" t="s">
        <v>210</v>
      </c>
      <c r="AC18" s="8" t="s">
        <v>210</v>
      </c>
      <c r="AD18" s="8" t="s">
        <v>210</v>
      </c>
      <c r="AE18" s="8" t="s">
        <v>210</v>
      </c>
      <c r="AF18" s="8" t="s">
        <v>210</v>
      </c>
      <c r="AG18" s="8" t="s">
        <v>210</v>
      </c>
      <c r="AH18" s="8" t="s">
        <v>210</v>
      </c>
      <c r="AI18" s="8" t="s">
        <v>210</v>
      </c>
      <c r="AJ18" s="8" t="s">
        <v>210</v>
      </c>
      <c r="AK18" s="8" t="s">
        <v>210</v>
      </c>
      <c r="AL18" s="8" t="s">
        <v>210</v>
      </c>
      <c r="AM18" s="8" t="s">
        <v>210</v>
      </c>
      <c r="AN18" s="8" t="s">
        <v>210</v>
      </c>
      <c r="AO18" s="7" t="s">
        <v>252</v>
      </c>
      <c r="AP18" s="8" t="s">
        <v>210</v>
      </c>
      <c r="AQ18" s="7" t="s">
        <v>252</v>
      </c>
      <c r="AR18" s="8" t="s">
        <v>210</v>
      </c>
      <c r="AS18" s="8"/>
      <c r="AT18" s="8"/>
      <c r="AU18" s="8"/>
      <c r="AV18" s="8"/>
      <c r="AW18" s="8"/>
      <c r="AX18" s="8"/>
      <c r="AY18" s="7" t="s">
        <v>252</v>
      </c>
      <c r="AZ18" s="7"/>
      <c r="BA18" s="7" t="s">
        <v>204</v>
      </c>
      <c r="BB18" s="7"/>
      <c r="BC18" s="3"/>
      <c r="BD18" s="16">
        <f t="shared" si="0"/>
        <v>18</v>
      </c>
      <c r="BE18" s="17">
        <f t="shared" si="7"/>
        <v>0.45</v>
      </c>
      <c r="BF18" s="18">
        <f t="shared" si="8"/>
        <v>3</v>
      </c>
      <c r="BG18" s="19">
        <f t="shared" si="9"/>
        <v>0.14285714285714285</v>
      </c>
      <c r="BH18" s="20">
        <f t="shared" si="10"/>
        <v>15</v>
      </c>
      <c r="BI18" s="21">
        <f t="shared" si="11"/>
        <v>0.5769230769230769</v>
      </c>
      <c r="BJ18">
        <f t="shared" si="6"/>
        <v>17</v>
      </c>
    </row>
    <row r="19" spans="1:62" ht="13.5">
      <c r="A19">
        <v>14</v>
      </c>
      <c r="B19">
        <v>14</v>
      </c>
      <c r="C19" s="184">
        <v>9</v>
      </c>
      <c r="D19" s="13" t="s">
        <v>264</v>
      </c>
      <c r="E19" s="6" t="s">
        <v>374</v>
      </c>
      <c r="F19" s="3" t="s">
        <v>265</v>
      </c>
      <c r="G19" s="8" t="s">
        <v>210</v>
      </c>
      <c r="H19" s="8" t="s">
        <v>210</v>
      </c>
      <c r="I19" s="8" t="s">
        <v>210</v>
      </c>
      <c r="J19" s="8" t="s">
        <v>210</v>
      </c>
      <c r="K19" s="8" t="s">
        <v>210</v>
      </c>
      <c r="L19" s="7" t="s">
        <v>252</v>
      </c>
      <c r="M19" s="7" t="s">
        <v>252</v>
      </c>
      <c r="N19" s="7" t="s">
        <v>252</v>
      </c>
      <c r="O19" s="8" t="s">
        <v>210</v>
      </c>
      <c r="P19" s="7" t="s">
        <v>252</v>
      </c>
      <c r="Q19" s="7" t="s">
        <v>252</v>
      </c>
      <c r="R19" s="7" t="s">
        <v>256</v>
      </c>
      <c r="S19" s="8" t="s">
        <v>210</v>
      </c>
      <c r="T19" s="8" t="s">
        <v>210</v>
      </c>
      <c r="U19" s="8" t="s">
        <v>210</v>
      </c>
      <c r="V19" s="7" t="s">
        <v>252</v>
      </c>
      <c r="W19" s="7" t="s">
        <v>252</v>
      </c>
      <c r="X19" s="8" t="s">
        <v>210</v>
      </c>
      <c r="Y19" s="7" t="s">
        <v>252</v>
      </c>
      <c r="Z19" s="8" t="s">
        <v>210</v>
      </c>
      <c r="AA19" s="8" t="s">
        <v>210</v>
      </c>
      <c r="AB19" s="8" t="s">
        <v>210</v>
      </c>
      <c r="AC19" s="8" t="s">
        <v>210</v>
      </c>
      <c r="AD19" s="8" t="s">
        <v>210</v>
      </c>
      <c r="AE19" s="7" t="s">
        <v>252</v>
      </c>
      <c r="AF19" s="8" t="s">
        <v>210</v>
      </c>
      <c r="AG19" s="8" t="s">
        <v>210</v>
      </c>
      <c r="AH19" s="8" t="s">
        <v>210</v>
      </c>
      <c r="AI19" s="7" t="s">
        <v>252</v>
      </c>
      <c r="AJ19" s="8" t="s">
        <v>210</v>
      </c>
      <c r="AK19" s="8" t="s">
        <v>210</v>
      </c>
      <c r="AL19" s="8" t="s">
        <v>210</v>
      </c>
      <c r="AM19" s="8" t="s">
        <v>210</v>
      </c>
      <c r="AN19" s="7" t="s">
        <v>252</v>
      </c>
      <c r="AO19" s="7" t="s">
        <v>252</v>
      </c>
      <c r="AP19" s="8" t="s">
        <v>210</v>
      </c>
      <c r="AQ19" s="7" t="s">
        <v>252</v>
      </c>
      <c r="AR19" s="8" t="s">
        <v>210</v>
      </c>
      <c r="AS19" s="8"/>
      <c r="AT19" s="8"/>
      <c r="AU19" s="8"/>
      <c r="AV19" s="8"/>
      <c r="AW19" s="8"/>
      <c r="AX19" s="8"/>
      <c r="AY19" s="8" t="s">
        <v>210</v>
      </c>
      <c r="AZ19" s="8"/>
      <c r="BA19" s="8" t="s">
        <v>210</v>
      </c>
      <c r="BB19" s="8"/>
      <c r="BC19" s="3"/>
      <c r="BD19" s="16">
        <f t="shared" si="0"/>
        <v>14</v>
      </c>
      <c r="BE19" s="17">
        <f t="shared" si="1"/>
        <v>0.35</v>
      </c>
      <c r="BF19" s="18">
        <f t="shared" si="8"/>
        <v>1</v>
      </c>
      <c r="BG19" s="19">
        <f t="shared" si="9"/>
        <v>0.047619047619047616</v>
      </c>
      <c r="BH19" s="20">
        <f t="shared" si="10"/>
        <v>13</v>
      </c>
      <c r="BI19" s="21">
        <f t="shared" si="11"/>
        <v>0.5</v>
      </c>
      <c r="BJ19">
        <f t="shared" si="6"/>
        <v>21</v>
      </c>
    </row>
    <row r="20" spans="1:62" ht="13.5">
      <c r="A20">
        <v>9</v>
      </c>
      <c r="B20">
        <v>9</v>
      </c>
      <c r="C20" s="184">
        <v>12</v>
      </c>
      <c r="D20" s="13" t="s">
        <v>269</v>
      </c>
      <c r="E20" s="3" t="s">
        <v>375</v>
      </c>
      <c r="F20" s="3" t="s">
        <v>265</v>
      </c>
      <c r="G20" s="7" t="s">
        <v>256</v>
      </c>
      <c r="H20" s="8" t="s">
        <v>210</v>
      </c>
      <c r="I20" s="7" t="s">
        <v>252</v>
      </c>
      <c r="J20" s="7" t="s">
        <v>256</v>
      </c>
      <c r="K20" s="7" t="s">
        <v>252</v>
      </c>
      <c r="L20" s="7" t="s">
        <v>252</v>
      </c>
      <c r="M20" s="8" t="s">
        <v>210</v>
      </c>
      <c r="N20" s="8" t="s">
        <v>210</v>
      </c>
      <c r="O20" s="7" t="s">
        <v>256</v>
      </c>
      <c r="P20" s="8" t="s">
        <v>210</v>
      </c>
      <c r="Q20" s="8" t="s">
        <v>210</v>
      </c>
      <c r="R20" s="7" t="s">
        <v>256</v>
      </c>
      <c r="S20" s="8" t="s">
        <v>210</v>
      </c>
      <c r="T20" s="8" t="s">
        <v>210</v>
      </c>
      <c r="U20" s="8" t="s">
        <v>210</v>
      </c>
      <c r="V20" s="8" t="s">
        <v>210</v>
      </c>
      <c r="W20" s="8" t="s">
        <v>210</v>
      </c>
      <c r="X20" s="8" t="s">
        <v>210</v>
      </c>
      <c r="Y20" s="8" t="s">
        <v>210</v>
      </c>
      <c r="Z20" s="8" t="s">
        <v>210</v>
      </c>
      <c r="AA20" s="8" t="s">
        <v>210</v>
      </c>
      <c r="AB20" s="7" t="s">
        <v>256</v>
      </c>
      <c r="AC20" s="8" t="s">
        <v>210</v>
      </c>
      <c r="AD20" s="8" t="s">
        <v>210</v>
      </c>
      <c r="AE20" s="8" t="s">
        <v>210</v>
      </c>
      <c r="AF20" s="8" t="s">
        <v>210</v>
      </c>
      <c r="AG20" s="8" t="s">
        <v>210</v>
      </c>
      <c r="AH20" s="8" t="s">
        <v>210</v>
      </c>
      <c r="AI20" s="7" t="s">
        <v>252</v>
      </c>
      <c r="AJ20" s="8" t="s">
        <v>210</v>
      </c>
      <c r="AK20" s="8" t="s">
        <v>210</v>
      </c>
      <c r="AL20" s="8" t="s">
        <v>210</v>
      </c>
      <c r="AM20" s="8" t="s">
        <v>210</v>
      </c>
      <c r="AN20" s="8" t="s">
        <v>210</v>
      </c>
      <c r="AO20" s="7" t="s">
        <v>252</v>
      </c>
      <c r="AP20" s="8" t="s">
        <v>210</v>
      </c>
      <c r="AQ20" s="7" t="s">
        <v>252</v>
      </c>
      <c r="AR20" s="8" t="s">
        <v>210</v>
      </c>
      <c r="AS20" s="8"/>
      <c r="AT20" s="8"/>
      <c r="AU20" s="8"/>
      <c r="AV20" s="8"/>
      <c r="AW20" s="8"/>
      <c r="AX20" s="8"/>
      <c r="AY20" s="8" t="s">
        <v>210</v>
      </c>
      <c r="AZ20" s="8"/>
      <c r="BA20" s="8" t="s">
        <v>210</v>
      </c>
      <c r="BB20" s="8"/>
      <c r="BC20" s="3"/>
      <c r="BD20" s="16">
        <f aca="true" t="shared" si="12" ref="BD20:BD75">BF20+BH20</f>
        <v>11</v>
      </c>
      <c r="BE20" s="201">
        <f t="shared" si="1"/>
        <v>0.275</v>
      </c>
      <c r="BF20" s="18">
        <f aca="true" t="shared" si="13" ref="BF20:BF29">COUNTIF(G20:BC20,"○")</f>
        <v>5</v>
      </c>
      <c r="BG20" s="19">
        <f t="shared" si="9"/>
        <v>0.23809523809523808</v>
      </c>
      <c r="BH20" s="20">
        <f t="shared" si="10"/>
        <v>6</v>
      </c>
      <c r="BI20" s="21">
        <f t="shared" si="11"/>
        <v>0.23076923076923078</v>
      </c>
      <c r="BJ20">
        <f t="shared" si="6"/>
        <v>26</v>
      </c>
    </row>
    <row r="21" spans="1:62" ht="13.5">
      <c r="A21" s="182">
        <v>4</v>
      </c>
      <c r="B21" s="182">
        <v>4</v>
      </c>
      <c r="C21" s="184">
        <v>13</v>
      </c>
      <c r="D21" s="13" t="s">
        <v>10</v>
      </c>
      <c r="E21" s="3" t="s">
        <v>375</v>
      </c>
      <c r="F21" s="3" t="s">
        <v>265</v>
      </c>
      <c r="G21" s="8" t="s">
        <v>210</v>
      </c>
      <c r="H21" s="8" t="s">
        <v>210</v>
      </c>
      <c r="I21" s="8" t="s">
        <v>210</v>
      </c>
      <c r="J21" s="8" t="s">
        <v>210</v>
      </c>
      <c r="K21" s="7" t="s">
        <v>252</v>
      </c>
      <c r="L21" s="8" t="s">
        <v>210</v>
      </c>
      <c r="M21" s="7" t="s">
        <v>252</v>
      </c>
      <c r="N21" s="8" t="s">
        <v>210</v>
      </c>
      <c r="O21" s="8" t="s">
        <v>210</v>
      </c>
      <c r="P21" s="8" t="s">
        <v>210</v>
      </c>
      <c r="Q21" s="8" t="s">
        <v>210</v>
      </c>
      <c r="R21" s="8" t="s">
        <v>210</v>
      </c>
      <c r="S21" s="8" t="s">
        <v>210</v>
      </c>
      <c r="T21" s="8" t="s">
        <v>210</v>
      </c>
      <c r="U21" s="8" t="s">
        <v>210</v>
      </c>
      <c r="V21" s="8" t="s">
        <v>210</v>
      </c>
      <c r="W21" s="8" t="s">
        <v>210</v>
      </c>
      <c r="X21" s="8" t="s">
        <v>210</v>
      </c>
      <c r="Y21" s="8" t="s">
        <v>210</v>
      </c>
      <c r="Z21" s="8" t="s">
        <v>210</v>
      </c>
      <c r="AA21" s="8" t="s">
        <v>210</v>
      </c>
      <c r="AB21" s="8" t="s">
        <v>210</v>
      </c>
      <c r="AC21" s="7" t="s">
        <v>252</v>
      </c>
      <c r="AD21" s="8" t="s">
        <v>210</v>
      </c>
      <c r="AE21" s="7" t="s">
        <v>252</v>
      </c>
      <c r="AF21" s="8" t="s">
        <v>210</v>
      </c>
      <c r="AG21" s="7" t="s">
        <v>252</v>
      </c>
      <c r="AH21" s="8" t="s">
        <v>210</v>
      </c>
      <c r="AI21" s="7" t="s">
        <v>252</v>
      </c>
      <c r="AJ21" s="7" t="s">
        <v>252</v>
      </c>
      <c r="AK21" s="7" t="s">
        <v>252</v>
      </c>
      <c r="AL21" s="8" t="s">
        <v>210</v>
      </c>
      <c r="AM21" s="7" t="s">
        <v>252</v>
      </c>
      <c r="AN21" s="7" t="s">
        <v>252</v>
      </c>
      <c r="AO21" s="7" t="s">
        <v>252</v>
      </c>
      <c r="AP21" s="8" t="s">
        <v>210</v>
      </c>
      <c r="AQ21" s="7" t="s">
        <v>252</v>
      </c>
      <c r="AR21" s="8" t="s">
        <v>210</v>
      </c>
      <c r="AS21" s="8"/>
      <c r="AT21" s="8"/>
      <c r="AU21" s="8"/>
      <c r="AV21" s="8"/>
      <c r="AW21" s="8"/>
      <c r="AX21" s="8"/>
      <c r="AY21" s="8" t="s">
        <v>210</v>
      </c>
      <c r="AZ21" s="8"/>
      <c r="BA21" s="8" t="s">
        <v>210</v>
      </c>
      <c r="BB21" s="8"/>
      <c r="BC21" s="3"/>
      <c r="BD21" s="16">
        <f t="shared" si="12"/>
        <v>12</v>
      </c>
      <c r="BE21" s="201">
        <f t="shared" si="1"/>
        <v>0.3</v>
      </c>
      <c r="BF21" s="18">
        <f t="shared" si="13"/>
        <v>0</v>
      </c>
      <c r="BG21" s="19">
        <f t="shared" si="9"/>
        <v>0</v>
      </c>
      <c r="BH21" s="20">
        <f t="shared" si="10"/>
        <v>12</v>
      </c>
      <c r="BI21" s="21">
        <f t="shared" si="11"/>
        <v>0.46153846153846156</v>
      </c>
      <c r="BJ21">
        <f t="shared" si="6"/>
        <v>24</v>
      </c>
    </row>
    <row r="22" spans="1:62" ht="13.5">
      <c r="A22" s="182">
        <v>5</v>
      </c>
      <c r="B22" s="182" t="s">
        <v>386</v>
      </c>
      <c r="C22" s="184">
        <v>14</v>
      </c>
      <c r="D22" s="13" t="s">
        <v>270</v>
      </c>
      <c r="E22" s="6" t="s">
        <v>374</v>
      </c>
      <c r="F22" s="3"/>
      <c r="G22" s="8" t="s">
        <v>210</v>
      </c>
      <c r="H22" s="8" t="s">
        <v>210</v>
      </c>
      <c r="I22" s="8" t="s">
        <v>210</v>
      </c>
      <c r="J22" s="8" t="s">
        <v>210</v>
      </c>
      <c r="K22" s="8" t="s">
        <v>210</v>
      </c>
      <c r="L22" s="7" t="s">
        <v>252</v>
      </c>
      <c r="M22" s="8" t="s">
        <v>210</v>
      </c>
      <c r="N22" s="8" t="s">
        <v>210</v>
      </c>
      <c r="O22" s="8" t="s">
        <v>210</v>
      </c>
      <c r="P22" s="8" t="s">
        <v>210</v>
      </c>
      <c r="Q22" s="7" t="s">
        <v>252</v>
      </c>
      <c r="R22" s="8" t="s">
        <v>210</v>
      </c>
      <c r="S22" s="7" t="s">
        <v>252</v>
      </c>
      <c r="T22" s="8" t="s">
        <v>210</v>
      </c>
      <c r="U22" s="8" t="s">
        <v>210</v>
      </c>
      <c r="V22" s="8" t="s">
        <v>210</v>
      </c>
      <c r="W22" s="8" t="s">
        <v>210</v>
      </c>
      <c r="X22" s="8" t="s">
        <v>210</v>
      </c>
      <c r="Y22" s="8" t="s">
        <v>210</v>
      </c>
      <c r="Z22" s="8" t="s">
        <v>210</v>
      </c>
      <c r="AA22" s="8" t="s">
        <v>210</v>
      </c>
      <c r="AB22" s="8" t="s">
        <v>210</v>
      </c>
      <c r="AC22" s="8" t="s">
        <v>210</v>
      </c>
      <c r="AD22" s="8" t="s">
        <v>210</v>
      </c>
      <c r="AE22" s="8" t="s">
        <v>210</v>
      </c>
      <c r="AF22" s="8" t="s">
        <v>210</v>
      </c>
      <c r="AG22" s="8" t="s">
        <v>210</v>
      </c>
      <c r="AH22" s="8" t="s">
        <v>210</v>
      </c>
      <c r="AI22" s="8" t="s">
        <v>210</v>
      </c>
      <c r="AJ22" s="8" t="s">
        <v>210</v>
      </c>
      <c r="AK22" s="7" t="s">
        <v>252</v>
      </c>
      <c r="AL22" s="8" t="s">
        <v>210</v>
      </c>
      <c r="AM22" s="8" t="s">
        <v>210</v>
      </c>
      <c r="AN22" s="8" t="s">
        <v>210</v>
      </c>
      <c r="AO22" s="8" t="s">
        <v>210</v>
      </c>
      <c r="AP22" s="8" t="s">
        <v>210</v>
      </c>
      <c r="AQ22" s="7" t="s">
        <v>252</v>
      </c>
      <c r="AR22" s="8" t="s">
        <v>210</v>
      </c>
      <c r="AS22" s="8"/>
      <c r="AT22" s="8"/>
      <c r="AU22" s="8"/>
      <c r="AV22" s="8"/>
      <c r="AW22" s="8"/>
      <c r="AX22" s="8"/>
      <c r="AY22" s="8" t="s">
        <v>210</v>
      </c>
      <c r="AZ22" s="8"/>
      <c r="BA22" s="8" t="s">
        <v>210</v>
      </c>
      <c r="BB22" s="8"/>
      <c r="BC22" s="3"/>
      <c r="BD22" s="16">
        <f t="shared" si="12"/>
        <v>5</v>
      </c>
      <c r="BE22" s="17">
        <f t="shared" si="1"/>
        <v>0.125</v>
      </c>
      <c r="BF22" s="18">
        <f t="shared" si="13"/>
        <v>0</v>
      </c>
      <c r="BG22" s="19">
        <f t="shared" si="9"/>
        <v>0</v>
      </c>
      <c r="BH22" s="20">
        <f t="shared" si="10"/>
        <v>5</v>
      </c>
      <c r="BI22" s="21">
        <f t="shared" si="11"/>
        <v>0.19230769230769232</v>
      </c>
      <c r="BJ22">
        <f t="shared" si="6"/>
        <v>37</v>
      </c>
    </row>
    <row r="23" spans="1:62" ht="13.5">
      <c r="A23" s="182">
        <v>17</v>
      </c>
      <c r="B23" s="182">
        <v>17</v>
      </c>
      <c r="C23" s="184">
        <v>17</v>
      </c>
      <c r="D23" s="13" t="s">
        <v>273</v>
      </c>
      <c r="E23" s="3" t="s">
        <v>375</v>
      </c>
      <c r="F23" s="3" t="s">
        <v>265</v>
      </c>
      <c r="G23" s="8" t="s">
        <v>210</v>
      </c>
      <c r="H23" s="8" t="s">
        <v>210</v>
      </c>
      <c r="I23" s="8" t="s">
        <v>210</v>
      </c>
      <c r="J23" s="8" t="s">
        <v>210</v>
      </c>
      <c r="K23" s="8" t="s">
        <v>210</v>
      </c>
      <c r="L23" s="8" t="s">
        <v>210</v>
      </c>
      <c r="M23" s="8" t="s">
        <v>210</v>
      </c>
      <c r="N23" s="8" t="s">
        <v>210</v>
      </c>
      <c r="O23" s="8" t="s">
        <v>210</v>
      </c>
      <c r="P23" s="8" t="s">
        <v>210</v>
      </c>
      <c r="Q23" s="8" t="s">
        <v>210</v>
      </c>
      <c r="R23" s="7" t="s">
        <v>256</v>
      </c>
      <c r="S23" s="8" t="s">
        <v>210</v>
      </c>
      <c r="T23" s="8" t="s">
        <v>210</v>
      </c>
      <c r="U23" s="8" t="s">
        <v>210</v>
      </c>
      <c r="V23" s="7" t="s">
        <v>252</v>
      </c>
      <c r="W23" s="8" t="s">
        <v>210</v>
      </c>
      <c r="X23" s="8" t="s">
        <v>210</v>
      </c>
      <c r="Y23" s="8" t="s">
        <v>210</v>
      </c>
      <c r="Z23" s="8" t="s">
        <v>210</v>
      </c>
      <c r="AA23" s="8" t="s">
        <v>210</v>
      </c>
      <c r="AB23" s="8" t="s">
        <v>210</v>
      </c>
      <c r="AC23" s="8" t="s">
        <v>210</v>
      </c>
      <c r="AD23" s="8" t="s">
        <v>210</v>
      </c>
      <c r="AE23" s="7" t="s">
        <v>252</v>
      </c>
      <c r="AF23" s="8" t="s">
        <v>210</v>
      </c>
      <c r="AG23" s="8" t="s">
        <v>210</v>
      </c>
      <c r="AH23" s="8" t="s">
        <v>210</v>
      </c>
      <c r="AI23" s="7" t="s">
        <v>252</v>
      </c>
      <c r="AJ23" s="8" t="s">
        <v>210</v>
      </c>
      <c r="AK23" s="8" t="s">
        <v>210</v>
      </c>
      <c r="AL23" s="8" t="s">
        <v>210</v>
      </c>
      <c r="AM23" s="8" t="s">
        <v>210</v>
      </c>
      <c r="AN23" s="7" t="s">
        <v>252</v>
      </c>
      <c r="AO23" s="7" t="s">
        <v>252</v>
      </c>
      <c r="AP23" s="8" t="s">
        <v>210</v>
      </c>
      <c r="AQ23" s="7" t="s">
        <v>252</v>
      </c>
      <c r="AR23" s="8" t="s">
        <v>210</v>
      </c>
      <c r="AS23" s="8"/>
      <c r="AT23" s="8"/>
      <c r="AU23" s="8"/>
      <c r="AV23" s="8"/>
      <c r="AW23" s="8"/>
      <c r="AX23" s="8"/>
      <c r="AY23" s="8" t="s">
        <v>210</v>
      </c>
      <c r="AZ23" s="8"/>
      <c r="BA23" s="8" t="s">
        <v>210</v>
      </c>
      <c r="BB23" s="8"/>
      <c r="BC23" s="3"/>
      <c r="BD23" s="16">
        <f t="shared" si="12"/>
        <v>7</v>
      </c>
      <c r="BE23" s="201">
        <f t="shared" si="1"/>
        <v>0.175</v>
      </c>
      <c r="BF23" s="18">
        <f t="shared" si="13"/>
        <v>1</v>
      </c>
      <c r="BG23" s="19">
        <f t="shared" si="9"/>
        <v>0.047619047619047616</v>
      </c>
      <c r="BH23" s="20">
        <f t="shared" si="10"/>
        <v>6</v>
      </c>
      <c r="BI23" s="21">
        <f t="shared" si="11"/>
        <v>0.23076923076923078</v>
      </c>
      <c r="BJ23">
        <f t="shared" si="6"/>
        <v>32</v>
      </c>
    </row>
    <row r="24" spans="1:62" ht="13.5">
      <c r="A24" s="182">
        <v>18</v>
      </c>
      <c r="B24" s="182">
        <v>18</v>
      </c>
      <c r="C24" s="184">
        <v>18</v>
      </c>
      <c r="D24" s="13" t="s">
        <v>274</v>
      </c>
      <c r="E24" s="3" t="s">
        <v>375</v>
      </c>
      <c r="F24" s="3"/>
      <c r="G24" s="8" t="s">
        <v>210</v>
      </c>
      <c r="H24" s="8" t="s">
        <v>210</v>
      </c>
      <c r="I24" s="8" t="s">
        <v>210</v>
      </c>
      <c r="J24" s="8" t="s">
        <v>210</v>
      </c>
      <c r="K24" s="8" t="s">
        <v>210</v>
      </c>
      <c r="L24" s="8" t="s">
        <v>210</v>
      </c>
      <c r="M24" s="7" t="s">
        <v>252</v>
      </c>
      <c r="N24" s="8" t="s">
        <v>210</v>
      </c>
      <c r="O24" s="8" t="s">
        <v>210</v>
      </c>
      <c r="P24" s="7" t="s">
        <v>252</v>
      </c>
      <c r="Q24" s="8" t="s">
        <v>210</v>
      </c>
      <c r="R24" s="8" t="s">
        <v>210</v>
      </c>
      <c r="S24" s="8" t="s">
        <v>210</v>
      </c>
      <c r="T24" s="7" t="s">
        <v>252</v>
      </c>
      <c r="U24" s="8" t="s">
        <v>210</v>
      </c>
      <c r="V24" s="7" t="s">
        <v>252</v>
      </c>
      <c r="W24" s="8" t="s">
        <v>210</v>
      </c>
      <c r="X24" s="8" t="s">
        <v>210</v>
      </c>
      <c r="Y24" s="8" t="s">
        <v>210</v>
      </c>
      <c r="Z24" s="8" t="s">
        <v>210</v>
      </c>
      <c r="AA24" s="7" t="s">
        <v>256</v>
      </c>
      <c r="AB24" s="7" t="s">
        <v>256</v>
      </c>
      <c r="AC24" s="8" t="s">
        <v>210</v>
      </c>
      <c r="AD24" s="8" t="s">
        <v>210</v>
      </c>
      <c r="AE24" s="7" t="s">
        <v>252</v>
      </c>
      <c r="AF24" s="8" t="s">
        <v>210</v>
      </c>
      <c r="AG24" s="8" t="s">
        <v>210</v>
      </c>
      <c r="AH24" s="8" t="s">
        <v>210</v>
      </c>
      <c r="AI24" s="7" t="s">
        <v>252</v>
      </c>
      <c r="AJ24" s="8" t="s">
        <v>210</v>
      </c>
      <c r="AK24" s="7" t="s">
        <v>252</v>
      </c>
      <c r="AL24" s="8" t="s">
        <v>210</v>
      </c>
      <c r="AM24" s="7" t="s">
        <v>252</v>
      </c>
      <c r="AN24" s="7" t="s">
        <v>252</v>
      </c>
      <c r="AO24" s="7" t="s">
        <v>252</v>
      </c>
      <c r="AP24" s="8" t="s">
        <v>210</v>
      </c>
      <c r="AQ24" s="8" t="s">
        <v>210</v>
      </c>
      <c r="AR24" s="8" t="s">
        <v>210</v>
      </c>
      <c r="AS24" s="8"/>
      <c r="AT24" s="8"/>
      <c r="AU24" s="8"/>
      <c r="AV24" s="8"/>
      <c r="AW24" s="8"/>
      <c r="AX24" s="8"/>
      <c r="AY24" s="8" t="s">
        <v>210</v>
      </c>
      <c r="AZ24" s="8"/>
      <c r="BA24" s="8" t="s">
        <v>210</v>
      </c>
      <c r="BB24" s="8"/>
      <c r="BC24" s="3"/>
      <c r="BD24" s="16">
        <f t="shared" si="12"/>
        <v>12</v>
      </c>
      <c r="BE24" s="201">
        <f t="shared" si="1"/>
        <v>0.3</v>
      </c>
      <c r="BF24" s="18">
        <f t="shared" si="13"/>
        <v>2</v>
      </c>
      <c r="BG24" s="19">
        <f t="shared" si="9"/>
        <v>0.09523809523809523</v>
      </c>
      <c r="BH24" s="20">
        <f t="shared" si="10"/>
        <v>10</v>
      </c>
      <c r="BI24" s="21">
        <f t="shared" si="11"/>
        <v>0.38461538461538464</v>
      </c>
      <c r="BJ24">
        <f t="shared" si="6"/>
        <v>24</v>
      </c>
    </row>
    <row r="25" spans="1:62" ht="13.5">
      <c r="A25" s="182">
        <v>19</v>
      </c>
      <c r="B25" s="182">
        <v>19</v>
      </c>
      <c r="C25" s="184">
        <v>19</v>
      </c>
      <c r="D25" s="13" t="s">
        <v>38</v>
      </c>
      <c r="E25" s="3" t="s">
        <v>375</v>
      </c>
      <c r="F25" s="3"/>
      <c r="G25" s="7" t="s">
        <v>256</v>
      </c>
      <c r="H25" s="7" t="s">
        <v>252</v>
      </c>
      <c r="I25" s="7" t="s">
        <v>252</v>
      </c>
      <c r="J25" s="8" t="s">
        <v>210</v>
      </c>
      <c r="K25" s="7" t="s">
        <v>252</v>
      </c>
      <c r="L25" s="8" t="s">
        <v>210</v>
      </c>
      <c r="M25" s="8" t="s">
        <v>210</v>
      </c>
      <c r="N25" s="8" t="s">
        <v>210</v>
      </c>
      <c r="O25" s="7" t="s">
        <v>256</v>
      </c>
      <c r="P25" s="8" t="s">
        <v>210</v>
      </c>
      <c r="Q25" s="7" t="s">
        <v>252</v>
      </c>
      <c r="R25" s="7" t="s">
        <v>256</v>
      </c>
      <c r="S25" s="8" t="s">
        <v>210</v>
      </c>
      <c r="T25" s="7" t="s">
        <v>252</v>
      </c>
      <c r="U25" s="7" t="s">
        <v>252</v>
      </c>
      <c r="V25" s="7" t="s">
        <v>252</v>
      </c>
      <c r="W25" s="7" t="s">
        <v>252</v>
      </c>
      <c r="X25" s="8" t="s">
        <v>210</v>
      </c>
      <c r="Y25" s="8" t="s">
        <v>210</v>
      </c>
      <c r="Z25" s="8" t="s">
        <v>210</v>
      </c>
      <c r="AA25" s="8" t="s">
        <v>210</v>
      </c>
      <c r="AB25" s="8" t="s">
        <v>210</v>
      </c>
      <c r="AC25" s="7" t="s">
        <v>252</v>
      </c>
      <c r="AD25" s="7" t="s">
        <v>256</v>
      </c>
      <c r="AE25" s="8" t="s">
        <v>210</v>
      </c>
      <c r="AF25" s="7" t="s">
        <v>256</v>
      </c>
      <c r="AG25" s="8" t="s">
        <v>210</v>
      </c>
      <c r="AH25" s="7" t="s">
        <v>256</v>
      </c>
      <c r="AI25" s="7" t="s">
        <v>252</v>
      </c>
      <c r="AJ25" s="7" t="s">
        <v>252</v>
      </c>
      <c r="AK25" s="7" t="s">
        <v>252</v>
      </c>
      <c r="AL25" s="8" t="s">
        <v>210</v>
      </c>
      <c r="AM25" s="7" t="s">
        <v>252</v>
      </c>
      <c r="AN25" s="7" t="s">
        <v>252</v>
      </c>
      <c r="AO25" s="7" t="s">
        <v>252</v>
      </c>
      <c r="AP25" s="8" t="s">
        <v>210</v>
      </c>
      <c r="AQ25" s="7" t="s">
        <v>252</v>
      </c>
      <c r="AR25" s="8" t="s">
        <v>210</v>
      </c>
      <c r="AS25" s="8"/>
      <c r="AT25" s="8"/>
      <c r="AU25" s="8"/>
      <c r="AV25" s="8"/>
      <c r="AW25" s="8"/>
      <c r="AX25" s="8"/>
      <c r="AY25" s="8" t="s">
        <v>210</v>
      </c>
      <c r="AZ25" s="8"/>
      <c r="BA25" s="8" t="s">
        <v>210</v>
      </c>
      <c r="BB25" s="7"/>
      <c r="BC25" s="3"/>
      <c r="BD25" s="16">
        <f t="shared" si="12"/>
        <v>22</v>
      </c>
      <c r="BE25" s="201">
        <f t="shared" si="1"/>
        <v>0.55</v>
      </c>
      <c r="BF25" s="18">
        <f t="shared" si="13"/>
        <v>6</v>
      </c>
      <c r="BG25" s="19">
        <f t="shared" si="9"/>
        <v>0.2857142857142857</v>
      </c>
      <c r="BH25" s="20">
        <f t="shared" si="10"/>
        <v>16</v>
      </c>
      <c r="BI25" s="21">
        <f t="shared" si="11"/>
        <v>0.6153846153846154</v>
      </c>
      <c r="BJ25">
        <f t="shared" si="6"/>
        <v>15</v>
      </c>
    </row>
    <row r="26" spans="1:62" ht="13.5">
      <c r="A26" s="182" t="s">
        <v>386</v>
      </c>
      <c r="B26" s="182" t="s">
        <v>386</v>
      </c>
      <c r="C26" s="183">
        <v>21</v>
      </c>
      <c r="D26" s="13" t="s">
        <v>277</v>
      </c>
      <c r="E26" s="3" t="s">
        <v>375</v>
      </c>
      <c r="G26" s="8" t="s">
        <v>210</v>
      </c>
      <c r="H26" s="8" t="s">
        <v>210</v>
      </c>
      <c r="I26" s="8" t="s">
        <v>210</v>
      </c>
      <c r="J26" s="7" t="s">
        <v>256</v>
      </c>
      <c r="K26" s="8" t="s">
        <v>210</v>
      </c>
      <c r="L26" s="7" t="s">
        <v>252</v>
      </c>
      <c r="M26" s="7" t="s">
        <v>252</v>
      </c>
      <c r="N26" s="8" t="s">
        <v>210</v>
      </c>
      <c r="O26" s="8" t="s">
        <v>210</v>
      </c>
      <c r="P26" s="8" t="s">
        <v>210</v>
      </c>
      <c r="Q26" s="8" t="s">
        <v>210</v>
      </c>
      <c r="R26" s="8" t="s">
        <v>210</v>
      </c>
      <c r="S26" s="8" t="s">
        <v>210</v>
      </c>
      <c r="T26" s="8" t="s">
        <v>210</v>
      </c>
      <c r="U26" s="8" t="s">
        <v>210</v>
      </c>
      <c r="V26" s="7" t="s">
        <v>252</v>
      </c>
      <c r="W26" s="8" t="s">
        <v>210</v>
      </c>
      <c r="X26" s="7" t="s">
        <v>256</v>
      </c>
      <c r="Y26" s="8" t="s">
        <v>210</v>
      </c>
      <c r="Z26" s="8" t="s">
        <v>210</v>
      </c>
      <c r="AA26" s="8" t="s">
        <v>210</v>
      </c>
      <c r="AB26" s="7" t="s">
        <v>256</v>
      </c>
      <c r="AC26" s="8" t="s">
        <v>210</v>
      </c>
      <c r="AD26" s="8" t="s">
        <v>210</v>
      </c>
      <c r="AE26" s="8" t="s">
        <v>210</v>
      </c>
      <c r="AF26" s="8" t="s">
        <v>210</v>
      </c>
      <c r="AG26" s="8" t="s">
        <v>210</v>
      </c>
      <c r="AH26" s="8" t="s">
        <v>210</v>
      </c>
      <c r="AI26" s="8" t="s">
        <v>210</v>
      </c>
      <c r="AJ26" s="8" t="s">
        <v>210</v>
      </c>
      <c r="AK26" s="8" t="s">
        <v>210</v>
      </c>
      <c r="AL26" s="8" t="s">
        <v>210</v>
      </c>
      <c r="AM26" s="8" t="s">
        <v>210</v>
      </c>
      <c r="AN26" s="8" t="s">
        <v>210</v>
      </c>
      <c r="AO26" s="8" t="s">
        <v>210</v>
      </c>
      <c r="AP26" s="8" t="s">
        <v>210</v>
      </c>
      <c r="AQ26" s="8" t="s">
        <v>210</v>
      </c>
      <c r="AR26" s="8" t="s">
        <v>210</v>
      </c>
      <c r="AS26" s="8"/>
      <c r="AT26" s="8"/>
      <c r="AU26" s="8"/>
      <c r="AV26" s="8"/>
      <c r="AW26" s="8"/>
      <c r="AX26" s="8"/>
      <c r="AY26" s="8" t="s">
        <v>210</v>
      </c>
      <c r="AZ26" s="8"/>
      <c r="BA26" s="8" t="s">
        <v>210</v>
      </c>
      <c r="BB26" s="8"/>
      <c r="BC26" s="3"/>
      <c r="BD26" s="16">
        <f t="shared" si="12"/>
        <v>6</v>
      </c>
      <c r="BE26" s="201">
        <f t="shared" si="1"/>
        <v>0.15</v>
      </c>
      <c r="BF26" s="18">
        <f t="shared" si="13"/>
        <v>3</v>
      </c>
      <c r="BG26" s="19">
        <f t="shared" si="9"/>
        <v>0.14285714285714285</v>
      </c>
      <c r="BH26" s="20">
        <f t="shared" si="10"/>
        <v>3</v>
      </c>
      <c r="BI26" s="21">
        <f t="shared" si="11"/>
        <v>0.11538461538461539</v>
      </c>
      <c r="BJ26">
        <f t="shared" si="6"/>
        <v>34</v>
      </c>
    </row>
    <row r="27" spans="1:62" ht="13.5">
      <c r="A27" s="182">
        <v>31</v>
      </c>
      <c r="B27" s="182">
        <v>31</v>
      </c>
      <c r="C27" s="183">
        <v>31</v>
      </c>
      <c r="D27" s="13" t="s">
        <v>287</v>
      </c>
      <c r="E27" s="3" t="s">
        <v>375</v>
      </c>
      <c r="F27" s="3" t="s">
        <v>265</v>
      </c>
      <c r="G27" s="7" t="s">
        <v>256</v>
      </c>
      <c r="H27" s="8" t="s">
        <v>210</v>
      </c>
      <c r="I27" s="7" t="s">
        <v>252</v>
      </c>
      <c r="J27" s="8" t="s">
        <v>210</v>
      </c>
      <c r="K27" s="8" t="s">
        <v>210</v>
      </c>
      <c r="L27" s="8" t="s">
        <v>210</v>
      </c>
      <c r="M27" s="8" t="s">
        <v>210</v>
      </c>
      <c r="N27" s="8" t="s">
        <v>210</v>
      </c>
      <c r="O27" s="8" t="s">
        <v>210</v>
      </c>
      <c r="P27" s="8" t="s">
        <v>210</v>
      </c>
      <c r="Q27" s="8" t="s">
        <v>210</v>
      </c>
      <c r="R27" s="8" t="s">
        <v>210</v>
      </c>
      <c r="S27" s="8" t="s">
        <v>210</v>
      </c>
      <c r="T27" s="8" t="s">
        <v>210</v>
      </c>
      <c r="U27" s="8" t="s">
        <v>210</v>
      </c>
      <c r="V27" s="8" t="s">
        <v>210</v>
      </c>
      <c r="W27" s="8" t="s">
        <v>210</v>
      </c>
      <c r="X27" s="8" t="s">
        <v>210</v>
      </c>
      <c r="Y27" s="8" t="s">
        <v>210</v>
      </c>
      <c r="Z27" s="8" t="s">
        <v>210</v>
      </c>
      <c r="AA27" s="8" t="s">
        <v>210</v>
      </c>
      <c r="AB27" s="8" t="s">
        <v>210</v>
      </c>
      <c r="AC27" s="8" t="s">
        <v>210</v>
      </c>
      <c r="AD27" s="8" t="s">
        <v>210</v>
      </c>
      <c r="AE27" s="8" t="s">
        <v>210</v>
      </c>
      <c r="AF27" s="8" t="s">
        <v>210</v>
      </c>
      <c r="AG27" s="8" t="s">
        <v>210</v>
      </c>
      <c r="AH27" s="7" t="s">
        <v>256</v>
      </c>
      <c r="AI27" s="8" t="s">
        <v>210</v>
      </c>
      <c r="AJ27" s="8" t="s">
        <v>210</v>
      </c>
      <c r="AK27" s="8" t="s">
        <v>210</v>
      </c>
      <c r="AL27" s="8" t="s">
        <v>210</v>
      </c>
      <c r="AM27" s="8" t="s">
        <v>210</v>
      </c>
      <c r="AN27" s="8" t="s">
        <v>210</v>
      </c>
      <c r="AO27" s="7" t="s">
        <v>252</v>
      </c>
      <c r="AP27" s="7" t="s">
        <v>204</v>
      </c>
      <c r="AQ27" s="7" t="s">
        <v>252</v>
      </c>
      <c r="AR27" s="8" t="s">
        <v>210</v>
      </c>
      <c r="AS27" s="8"/>
      <c r="AT27" s="8"/>
      <c r="AU27" s="8"/>
      <c r="AV27" s="8"/>
      <c r="AW27" s="8"/>
      <c r="AX27" s="8"/>
      <c r="AY27" s="8" t="s">
        <v>210</v>
      </c>
      <c r="AZ27" s="8"/>
      <c r="BA27" s="8" t="s">
        <v>210</v>
      </c>
      <c r="BB27" s="8"/>
      <c r="BC27" s="3"/>
      <c r="BD27" s="16">
        <f>BF27+BH27</f>
        <v>6</v>
      </c>
      <c r="BE27" s="201">
        <f>BD27/COUNTA(G27:BC27)</f>
        <v>0.15</v>
      </c>
      <c r="BF27" s="18">
        <f>COUNTIF(G27:BC27,"○")</f>
        <v>3</v>
      </c>
      <c r="BG27" s="19">
        <f t="shared" si="9"/>
        <v>0.14285714285714285</v>
      </c>
      <c r="BH27" s="20">
        <f t="shared" si="10"/>
        <v>3</v>
      </c>
      <c r="BI27" s="21">
        <f t="shared" si="11"/>
        <v>0.11538461538461539</v>
      </c>
      <c r="BJ27">
        <f t="shared" si="6"/>
        <v>34</v>
      </c>
    </row>
    <row r="28" spans="1:62" ht="13.5">
      <c r="A28" s="182" t="s">
        <v>386</v>
      </c>
      <c r="B28" s="182" t="s">
        <v>386</v>
      </c>
      <c r="C28" s="183">
        <v>23</v>
      </c>
      <c r="D28" s="13" t="s">
        <v>280</v>
      </c>
      <c r="E28" s="6" t="s">
        <v>374</v>
      </c>
      <c r="G28" s="7" t="s">
        <v>256</v>
      </c>
      <c r="H28" s="7" t="s">
        <v>252</v>
      </c>
      <c r="I28" s="7" t="s">
        <v>252</v>
      </c>
      <c r="J28" s="7" t="s">
        <v>256</v>
      </c>
      <c r="K28" s="7" t="s">
        <v>252</v>
      </c>
      <c r="L28" s="7" t="s">
        <v>252</v>
      </c>
      <c r="M28" s="8" t="s">
        <v>210</v>
      </c>
      <c r="N28" s="7" t="s">
        <v>252</v>
      </c>
      <c r="O28" s="8" t="s">
        <v>210</v>
      </c>
      <c r="P28" s="7" t="s">
        <v>252</v>
      </c>
      <c r="Q28" s="7" t="s">
        <v>252</v>
      </c>
      <c r="R28" s="7" t="s">
        <v>256</v>
      </c>
      <c r="S28" s="7" t="s">
        <v>252</v>
      </c>
      <c r="T28" s="7" t="s">
        <v>252</v>
      </c>
      <c r="U28" s="7" t="s">
        <v>252</v>
      </c>
      <c r="V28" s="7" t="s">
        <v>252</v>
      </c>
      <c r="W28" s="7" t="s">
        <v>252</v>
      </c>
      <c r="X28" s="7" t="s">
        <v>256</v>
      </c>
      <c r="Y28" s="7" t="s">
        <v>252</v>
      </c>
      <c r="Z28" s="7" t="s">
        <v>256</v>
      </c>
      <c r="AA28" s="8" t="s">
        <v>210</v>
      </c>
      <c r="AB28" s="7" t="s">
        <v>256</v>
      </c>
      <c r="AC28" s="7" t="s">
        <v>252</v>
      </c>
      <c r="AD28" s="7" t="s">
        <v>256</v>
      </c>
      <c r="AE28" s="7" t="s">
        <v>252</v>
      </c>
      <c r="AF28" s="8" t="s">
        <v>210</v>
      </c>
      <c r="AG28" s="7" t="s">
        <v>252</v>
      </c>
      <c r="AH28" s="8" t="s">
        <v>210</v>
      </c>
      <c r="AI28" s="7" t="s">
        <v>252</v>
      </c>
      <c r="AJ28" s="7" t="s">
        <v>252</v>
      </c>
      <c r="AK28" s="7" t="s">
        <v>252</v>
      </c>
      <c r="AL28" s="8" t="s">
        <v>210</v>
      </c>
      <c r="AM28" s="8" t="s">
        <v>210</v>
      </c>
      <c r="AN28" s="7" t="s">
        <v>252</v>
      </c>
      <c r="AO28" s="7" t="s">
        <v>252</v>
      </c>
      <c r="AP28" s="7" t="s">
        <v>204</v>
      </c>
      <c r="AQ28" s="8" t="s">
        <v>210</v>
      </c>
      <c r="AR28" s="7" t="s">
        <v>204</v>
      </c>
      <c r="AS28" s="7"/>
      <c r="AT28" s="7"/>
      <c r="AU28" s="7"/>
      <c r="AV28" s="7"/>
      <c r="AW28" s="7"/>
      <c r="AX28" s="7"/>
      <c r="AY28" s="8" t="s">
        <v>210</v>
      </c>
      <c r="AZ28" s="8"/>
      <c r="BA28" s="7" t="s">
        <v>204</v>
      </c>
      <c r="BB28" s="7"/>
      <c r="BC28" s="3"/>
      <c r="BD28" s="16">
        <f t="shared" si="12"/>
        <v>31</v>
      </c>
      <c r="BE28" s="17">
        <f t="shared" si="1"/>
        <v>0.775</v>
      </c>
      <c r="BF28" s="18">
        <f t="shared" si="13"/>
        <v>10</v>
      </c>
      <c r="BG28" s="19">
        <f t="shared" si="9"/>
        <v>0.47619047619047616</v>
      </c>
      <c r="BH28" s="20">
        <f t="shared" si="10"/>
        <v>21</v>
      </c>
      <c r="BI28" s="21">
        <f t="shared" si="11"/>
        <v>0.8076923076923077</v>
      </c>
      <c r="BJ28">
        <f t="shared" si="6"/>
        <v>4</v>
      </c>
    </row>
    <row r="29" spans="1:62" ht="13.5">
      <c r="A29" s="182" t="s">
        <v>386</v>
      </c>
      <c r="B29" s="182" t="s">
        <v>386</v>
      </c>
      <c r="C29" s="183">
        <v>27</v>
      </c>
      <c r="D29" s="13" t="s">
        <v>286</v>
      </c>
      <c r="E29" s="6" t="s">
        <v>374</v>
      </c>
      <c r="F29" s="13"/>
      <c r="G29" s="7" t="s">
        <v>256</v>
      </c>
      <c r="H29" s="7" t="s">
        <v>252</v>
      </c>
      <c r="I29" s="7" t="s">
        <v>252</v>
      </c>
      <c r="J29" s="7" t="s">
        <v>256</v>
      </c>
      <c r="K29" s="7" t="s">
        <v>252</v>
      </c>
      <c r="L29" s="8" t="s">
        <v>210</v>
      </c>
      <c r="M29" s="7" t="s">
        <v>252</v>
      </c>
      <c r="N29" s="7" t="s">
        <v>252</v>
      </c>
      <c r="O29" s="7" t="s">
        <v>256</v>
      </c>
      <c r="P29" s="8" t="s">
        <v>210</v>
      </c>
      <c r="Q29" s="8" t="s">
        <v>210</v>
      </c>
      <c r="R29" s="7" t="s">
        <v>256</v>
      </c>
      <c r="S29" s="7" t="s">
        <v>252</v>
      </c>
      <c r="T29" s="7" t="s">
        <v>252</v>
      </c>
      <c r="U29" s="8" t="s">
        <v>210</v>
      </c>
      <c r="V29" s="7" t="s">
        <v>252</v>
      </c>
      <c r="W29" s="7" t="s">
        <v>252</v>
      </c>
      <c r="X29" s="7" t="s">
        <v>256</v>
      </c>
      <c r="Y29" s="7" t="s">
        <v>252</v>
      </c>
      <c r="Z29" s="8" t="s">
        <v>210</v>
      </c>
      <c r="AA29" s="8" t="s">
        <v>210</v>
      </c>
      <c r="AB29" s="8" t="s">
        <v>210</v>
      </c>
      <c r="AC29" s="8" t="s">
        <v>210</v>
      </c>
      <c r="AD29" s="8" t="s">
        <v>210</v>
      </c>
      <c r="AE29" s="8" t="s">
        <v>210</v>
      </c>
      <c r="AF29" s="8" t="s">
        <v>210</v>
      </c>
      <c r="AG29" s="7" t="s">
        <v>252</v>
      </c>
      <c r="AH29" s="7" t="s">
        <v>256</v>
      </c>
      <c r="AI29" s="7" t="s">
        <v>252</v>
      </c>
      <c r="AJ29" s="7" t="s">
        <v>252</v>
      </c>
      <c r="AK29" s="8" t="s">
        <v>210</v>
      </c>
      <c r="AL29" s="7" t="s">
        <v>204</v>
      </c>
      <c r="AM29" s="7" t="s">
        <v>252</v>
      </c>
      <c r="AN29" s="7" t="s">
        <v>252</v>
      </c>
      <c r="AO29" s="8" t="s">
        <v>210</v>
      </c>
      <c r="AP29" s="8" t="s">
        <v>210</v>
      </c>
      <c r="AQ29" s="7" t="s">
        <v>252</v>
      </c>
      <c r="AR29" s="8" t="s">
        <v>210</v>
      </c>
      <c r="AS29" s="8"/>
      <c r="AT29" s="8"/>
      <c r="AU29" s="8"/>
      <c r="AV29" s="8"/>
      <c r="AW29" s="8"/>
      <c r="AX29" s="8"/>
      <c r="AY29" s="8" t="s">
        <v>210</v>
      </c>
      <c r="AZ29" s="8"/>
      <c r="BA29" s="7" t="s">
        <v>204</v>
      </c>
      <c r="BB29" s="7"/>
      <c r="BC29" s="3"/>
      <c r="BD29" s="16">
        <f t="shared" si="12"/>
        <v>24</v>
      </c>
      <c r="BE29" s="17">
        <f t="shared" si="1"/>
        <v>0.6</v>
      </c>
      <c r="BF29" s="18">
        <f t="shared" si="13"/>
        <v>8</v>
      </c>
      <c r="BG29" s="19">
        <f t="shared" si="9"/>
        <v>0.38095238095238093</v>
      </c>
      <c r="BH29" s="20">
        <f t="shared" si="10"/>
        <v>16</v>
      </c>
      <c r="BI29" s="21">
        <f t="shared" si="11"/>
        <v>0.6153846153846154</v>
      </c>
      <c r="BJ29">
        <f t="shared" si="6"/>
        <v>10</v>
      </c>
    </row>
    <row r="30" spans="1:62" ht="13.5">
      <c r="A30" s="182" t="s">
        <v>386</v>
      </c>
      <c r="B30" s="182" t="s">
        <v>386</v>
      </c>
      <c r="C30" s="187" t="s">
        <v>387</v>
      </c>
      <c r="D30" s="13" t="s">
        <v>281</v>
      </c>
      <c r="E30" s="6" t="s">
        <v>374</v>
      </c>
      <c r="F30" s="13"/>
      <c r="G30" s="8" t="s">
        <v>210</v>
      </c>
      <c r="H30" s="7" t="s">
        <v>252</v>
      </c>
      <c r="I30" s="7" t="s">
        <v>252</v>
      </c>
      <c r="J30" s="7" t="s">
        <v>256</v>
      </c>
      <c r="K30" s="7" t="s">
        <v>252</v>
      </c>
      <c r="L30" s="7" t="s">
        <v>252</v>
      </c>
      <c r="M30" s="7" t="s">
        <v>252</v>
      </c>
      <c r="N30" s="8" t="s">
        <v>210</v>
      </c>
      <c r="O30" s="8" t="s">
        <v>210</v>
      </c>
      <c r="P30" s="8" t="s">
        <v>210</v>
      </c>
      <c r="Q30" s="7" t="s">
        <v>252</v>
      </c>
      <c r="R30" s="8" t="s">
        <v>210</v>
      </c>
      <c r="S30" s="7" t="s">
        <v>252</v>
      </c>
      <c r="T30" s="7" t="s">
        <v>252</v>
      </c>
      <c r="U30" s="7" t="s">
        <v>252</v>
      </c>
      <c r="V30" s="7" t="s">
        <v>252</v>
      </c>
      <c r="W30" s="7" t="s">
        <v>252</v>
      </c>
      <c r="X30" s="8" t="s">
        <v>210</v>
      </c>
      <c r="Y30" s="8" t="s">
        <v>210</v>
      </c>
      <c r="Z30" s="8" t="s">
        <v>210</v>
      </c>
      <c r="AA30" s="7" t="s">
        <v>256</v>
      </c>
      <c r="AB30" s="7" t="s">
        <v>256</v>
      </c>
      <c r="AC30" s="7" t="s">
        <v>252</v>
      </c>
      <c r="AD30" s="8" t="s">
        <v>210</v>
      </c>
      <c r="AE30" s="7" t="s">
        <v>252</v>
      </c>
      <c r="AF30" s="7" t="s">
        <v>256</v>
      </c>
      <c r="AG30" s="7" t="s">
        <v>252</v>
      </c>
      <c r="AH30" s="8" t="s">
        <v>210</v>
      </c>
      <c r="AI30" s="8" t="s">
        <v>210</v>
      </c>
      <c r="AJ30" s="7" t="s">
        <v>252</v>
      </c>
      <c r="AK30" s="8" t="s">
        <v>210</v>
      </c>
      <c r="AL30" s="8" t="s">
        <v>210</v>
      </c>
      <c r="AM30" s="7" t="s">
        <v>252</v>
      </c>
      <c r="AN30" s="7" t="s">
        <v>252</v>
      </c>
      <c r="AO30" s="7" t="s">
        <v>252</v>
      </c>
      <c r="AP30" s="8" t="s">
        <v>210</v>
      </c>
      <c r="AQ30" s="8" t="s">
        <v>210</v>
      </c>
      <c r="AR30" s="8" t="s">
        <v>210</v>
      </c>
      <c r="AS30" s="8"/>
      <c r="AT30" s="8"/>
      <c r="AU30" s="8"/>
      <c r="AV30" s="8"/>
      <c r="AW30" s="8"/>
      <c r="AX30" s="8"/>
      <c r="AY30" s="7" t="s">
        <v>252</v>
      </c>
      <c r="AZ30" s="7"/>
      <c r="BA30" s="8" t="s">
        <v>210</v>
      </c>
      <c r="BB30" s="7"/>
      <c r="BC30" s="3"/>
      <c r="BD30" s="16">
        <f aca="true" t="shared" si="14" ref="BD30:BD36">BF30+BH30</f>
        <v>23</v>
      </c>
      <c r="BE30" s="17">
        <f t="shared" si="1"/>
        <v>0.575</v>
      </c>
      <c r="BF30" s="18">
        <f aca="true" t="shared" si="15" ref="BF30:BF36">COUNTIF(G30:BC30,"○")</f>
        <v>4</v>
      </c>
      <c r="BG30" s="19">
        <f t="shared" si="9"/>
        <v>0.19047619047619047</v>
      </c>
      <c r="BH30" s="20">
        <f aca="true" t="shared" si="16" ref="BH30:BH36">COUNTIF(G30:BC30,"◎")</f>
        <v>19</v>
      </c>
      <c r="BI30" s="21">
        <f t="shared" si="11"/>
        <v>0.7307692307692307</v>
      </c>
      <c r="BJ30">
        <f t="shared" si="6"/>
        <v>13</v>
      </c>
    </row>
    <row r="31" spans="1:62" ht="13.5">
      <c r="A31" s="182" t="s">
        <v>386</v>
      </c>
      <c r="B31" s="182" t="s">
        <v>386</v>
      </c>
      <c r="C31" s="183">
        <v>11</v>
      </c>
      <c r="D31" s="13" t="s">
        <v>323</v>
      </c>
      <c r="E31" s="6" t="s">
        <v>374</v>
      </c>
      <c r="F31" s="13"/>
      <c r="G31" s="8" t="s">
        <v>210</v>
      </c>
      <c r="H31" s="8" t="s">
        <v>210</v>
      </c>
      <c r="I31" s="8" t="s">
        <v>210</v>
      </c>
      <c r="J31" s="7" t="s">
        <v>256</v>
      </c>
      <c r="K31" s="7" t="s">
        <v>252</v>
      </c>
      <c r="L31" s="7" t="s">
        <v>252</v>
      </c>
      <c r="M31" s="7" t="s">
        <v>252</v>
      </c>
      <c r="N31" s="8" t="s">
        <v>210</v>
      </c>
      <c r="O31" s="7" t="s">
        <v>256</v>
      </c>
      <c r="P31" s="7" t="s">
        <v>252</v>
      </c>
      <c r="Q31" s="8" t="s">
        <v>210</v>
      </c>
      <c r="R31" s="7" t="s">
        <v>256</v>
      </c>
      <c r="S31" s="8" t="s">
        <v>210</v>
      </c>
      <c r="T31" s="7" t="s">
        <v>252</v>
      </c>
      <c r="U31" s="8" t="s">
        <v>210</v>
      </c>
      <c r="V31" s="8" t="s">
        <v>210</v>
      </c>
      <c r="W31" s="8" t="s">
        <v>210</v>
      </c>
      <c r="X31" s="7" t="s">
        <v>256</v>
      </c>
      <c r="Y31" s="7" t="s">
        <v>252</v>
      </c>
      <c r="Z31" s="7" t="s">
        <v>256</v>
      </c>
      <c r="AA31" s="7" t="s">
        <v>256</v>
      </c>
      <c r="AB31" s="7" t="s">
        <v>256</v>
      </c>
      <c r="AC31" s="7" t="s">
        <v>252</v>
      </c>
      <c r="AD31" s="8" t="s">
        <v>210</v>
      </c>
      <c r="AE31" s="8" t="s">
        <v>210</v>
      </c>
      <c r="AF31" s="8" t="s">
        <v>210</v>
      </c>
      <c r="AG31" s="8" t="s">
        <v>210</v>
      </c>
      <c r="AH31" s="8" t="s">
        <v>210</v>
      </c>
      <c r="AI31" s="7" t="s">
        <v>252</v>
      </c>
      <c r="AJ31" s="7" t="s">
        <v>252</v>
      </c>
      <c r="AK31" s="8" t="s">
        <v>210</v>
      </c>
      <c r="AL31" s="8" t="s">
        <v>210</v>
      </c>
      <c r="AM31" s="8" t="s">
        <v>210</v>
      </c>
      <c r="AN31" s="8" t="s">
        <v>210</v>
      </c>
      <c r="AO31" s="7" t="s">
        <v>252</v>
      </c>
      <c r="AP31" s="8" t="s">
        <v>210</v>
      </c>
      <c r="AQ31" s="7" t="s">
        <v>252</v>
      </c>
      <c r="AR31" s="8" t="s">
        <v>210</v>
      </c>
      <c r="AS31" s="8"/>
      <c r="AT31" s="8"/>
      <c r="AU31" s="8"/>
      <c r="AV31" s="8"/>
      <c r="AW31" s="8"/>
      <c r="AX31" s="8"/>
      <c r="AY31" s="8" t="s">
        <v>210</v>
      </c>
      <c r="AZ31" s="8"/>
      <c r="BA31" s="8" t="s">
        <v>210</v>
      </c>
      <c r="BB31" s="8"/>
      <c r="BC31" s="3"/>
      <c r="BD31" s="16">
        <f t="shared" si="14"/>
        <v>18</v>
      </c>
      <c r="BE31" s="17">
        <f t="shared" si="1"/>
        <v>0.45</v>
      </c>
      <c r="BF31" s="18">
        <f t="shared" si="15"/>
        <v>7</v>
      </c>
      <c r="BG31" s="19">
        <f t="shared" si="9"/>
        <v>0.3333333333333333</v>
      </c>
      <c r="BH31" s="20">
        <f t="shared" si="16"/>
        <v>11</v>
      </c>
      <c r="BI31" s="21">
        <f t="shared" si="11"/>
        <v>0.4230769230769231</v>
      </c>
      <c r="BJ31">
        <f t="shared" si="6"/>
        <v>17</v>
      </c>
    </row>
    <row r="32" spans="1:62" ht="13.5">
      <c r="A32" s="182" t="s">
        <v>386</v>
      </c>
      <c r="B32" s="182" t="s">
        <v>386</v>
      </c>
      <c r="C32" s="183">
        <v>34</v>
      </c>
      <c r="D32" s="13" t="s">
        <v>330</v>
      </c>
      <c r="E32" s="6" t="s">
        <v>374</v>
      </c>
      <c r="F32" s="13"/>
      <c r="G32" s="8" t="s">
        <v>210</v>
      </c>
      <c r="H32" s="8" t="s">
        <v>210</v>
      </c>
      <c r="I32" s="7" t="s">
        <v>252</v>
      </c>
      <c r="J32" s="8" t="s">
        <v>210</v>
      </c>
      <c r="K32" s="7" t="s">
        <v>252</v>
      </c>
      <c r="L32" s="8" t="s">
        <v>210</v>
      </c>
      <c r="M32" s="8" t="s">
        <v>210</v>
      </c>
      <c r="N32" s="7" t="s">
        <v>252</v>
      </c>
      <c r="O32" s="8" t="s">
        <v>210</v>
      </c>
      <c r="P32" s="7" t="s">
        <v>252</v>
      </c>
      <c r="Q32" s="8" t="s">
        <v>210</v>
      </c>
      <c r="R32" s="8" t="s">
        <v>210</v>
      </c>
      <c r="S32" s="8" t="s">
        <v>210</v>
      </c>
      <c r="T32" s="8" t="s">
        <v>210</v>
      </c>
      <c r="U32" s="7" t="s">
        <v>252</v>
      </c>
      <c r="V32" s="7" t="s">
        <v>252</v>
      </c>
      <c r="W32" s="8" t="s">
        <v>210</v>
      </c>
      <c r="X32" s="7" t="s">
        <v>256</v>
      </c>
      <c r="Y32" s="8" t="s">
        <v>210</v>
      </c>
      <c r="Z32" s="8" t="s">
        <v>210</v>
      </c>
      <c r="AA32" s="7" t="s">
        <v>256</v>
      </c>
      <c r="AB32" s="8" t="s">
        <v>210</v>
      </c>
      <c r="AC32" s="8" t="s">
        <v>210</v>
      </c>
      <c r="AD32" s="8" t="s">
        <v>210</v>
      </c>
      <c r="AE32" s="8" t="s">
        <v>210</v>
      </c>
      <c r="AF32" s="8" t="s">
        <v>210</v>
      </c>
      <c r="AG32" s="8" t="s">
        <v>210</v>
      </c>
      <c r="AH32" s="8" t="s">
        <v>210</v>
      </c>
      <c r="AI32" s="8" t="s">
        <v>210</v>
      </c>
      <c r="AJ32" s="8" t="s">
        <v>210</v>
      </c>
      <c r="AK32" s="8" t="s">
        <v>210</v>
      </c>
      <c r="AL32" s="8" t="s">
        <v>210</v>
      </c>
      <c r="AM32" s="8" t="s">
        <v>210</v>
      </c>
      <c r="AN32" s="8" t="s">
        <v>210</v>
      </c>
      <c r="AO32" s="8" t="s">
        <v>210</v>
      </c>
      <c r="AP32" s="8" t="s">
        <v>210</v>
      </c>
      <c r="AQ32" s="8" t="s">
        <v>210</v>
      </c>
      <c r="AR32" s="8" t="s">
        <v>210</v>
      </c>
      <c r="AS32" s="8"/>
      <c r="AT32" s="8"/>
      <c r="AU32" s="8"/>
      <c r="AV32" s="8"/>
      <c r="AW32" s="8"/>
      <c r="AX32" s="8"/>
      <c r="AY32" s="8" t="s">
        <v>210</v>
      </c>
      <c r="AZ32" s="8"/>
      <c r="BA32" s="8" t="s">
        <v>210</v>
      </c>
      <c r="BB32" s="8"/>
      <c r="BC32" s="3"/>
      <c r="BD32" s="16">
        <f t="shared" si="14"/>
        <v>8</v>
      </c>
      <c r="BE32" s="17">
        <f t="shared" si="1"/>
        <v>0.2</v>
      </c>
      <c r="BF32" s="18">
        <f t="shared" si="15"/>
        <v>2</v>
      </c>
      <c r="BG32" s="19">
        <f t="shared" si="9"/>
        <v>0.09523809523809523</v>
      </c>
      <c r="BH32" s="20">
        <f t="shared" si="16"/>
        <v>6</v>
      </c>
      <c r="BI32" s="21">
        <f t="shared" si="11"/>
        <v>0.23076923076923078</v>
      </c>
      <c r="BJ32">
        <f t="shared" si="6"/>
        <v>28</v>
      </c>
    </row>
    <row r="33" spans="1:62" ht="13.5">
      <c r="A33" s="182" t="s">
        <v>386</v>
      </c>
      <c r="B33" s="182" t="s">
        <v>386</v>
      </c>
      <c r="C33" s="183">
        <v>37</v>
      </c>
      <c r="D33" s="13" t="s">
        <v>324</v>
      </c>
      <c r="E33" s="6" t="s">
        <v>374</v>
      </c>
      <c r="F33" s="13"/>
      <c r="G33" s="8" t="s">
        <v>210</v>
      </c>
      <c r="H33" s="8" t="s">
        <v>210</v>
      </c>
      <c r="I33" s="7" t="s">
        <v>252</v>
      </c>
      <c r="J33" s="8" t="s">
        <v>210</v>
      </c>
      <c r="K33" s="8" t="s">
        <v>210</v>
      </c>
      <c r="L33" s="8" t="s">
        <v>210</v>
      </c>
      <c r="M33" s="7" t="s">
        <v>252</v>
      </c>
      <c r="N33" s="8" t="s">
        <v>210</v>
      </c>
      <c r="O33" s="7" t="s">
        <v>256</v>
      </c>
      <c r="P33" s="8" t="s">
        <v>210</v>
      </c>
      <c r="Q33" s="8" t="s">
        <v>210</v>
      </c>
      <c r="R33" s="8" t="s">
        <v>210</v>
      </c>
      <c r="S33" s="8" t="s">
        <v>210</v>
      </c>
      <c r="T33" s="8" t="s">
        <v>210</v>
      </c>
      <c r="U33" s="8" t="s">
        <v>210</v>
      </c>
      <c r="V33" s="8" t="s">
        <v>210</v>
      </c>
      <c r="W33" s="8" t="s">
        <v>210</v>
      </c>
      <c r="X33" s="8" t="s">
        <v>210</v>
      </c>
      <c r="Y33" s="8" t="s">
        <v>210</v>
      </c>
      <c r="Z33" s="8" t="s">
        <v>210</v>
      </c>
      <c r="AA33" s="8" t="s">
        <v>210</v>
      </c>
      <c r="AB33" s="8" t="s">
        <v>210</v>
      </c>
      <c r="AC33" s="8" t="s">
        <v>210</v>
      </c>
      <c r="AD33" s="8" t="s">
        <v>210</v>
      </c>
      <c r="AE33" s="8" t="s">
        <v>210</v>
      </c>
      <c r="AF33" s="8" t="s">
        <v>210</v>
      </c>
      <c r="AG33" s="8" t="s">
        <v>210</v>
      </c>
      <c r="AH33" s="8" t="s">
        <v>210</v>
      </c>
      <c r="AI33" s="8" t="s">
        <v>210</v>
      </c>
      <c r="AJ33" s="8" t="s">
        <v>210</v>
      </c>
      <c r="AK33" s="8" t="s">
        <v>210</v>
      </c>
      <c r="AL33" s="8" t="s">
        <v>210</v>
      </c>
      <c r="AM33" s="8" t="s">
        <v>210</v>
      </c>
      <c r="AN33" s="8" t="s">
        <v>210</v>
      </c>
      <c r="AO33" s="8" t="s">
        <v>210</v>
      </c>
      <c r="AP33" s="8" t="s">
        <v>210</v>
      </c>
      <c r="AQ33" s="8" t="s">
        <v>210</v>
      </c>
      <c r="AR33" s="8" t="s">
        <v>210</v>
      </c>
      <c r="AS33" s="8"/>
      <c r="AT33" s="8"/>
      <c r="AU33" s="8"/>
      <c r="AV33" s="8"/>
      <c r="AW33" s="8"/>
      <c r="AX33" s="8"/>
      <c r="AY33" s="8" t="s">
        <v>210</v>
      </c>
      <c r="AZ33" s="8"/>
      <c r="BA33" s="8" t="s">
        <v>210</v>
      </c>
      <c r="BB33" s="8"/>
      <c r="BC33" s="3"/>
      <c r="BD33" s="16">
        <f t="shared" si="14"/>
        <v>3</v>
      </c>
      <c r="BE33" s="17">
        <f t="shared" si="1"/>
        <v>0.075</v>
      </c>
      <c r="BF33" s="18">
        <f t="shared" si="15"/>
        <v>1</v>
      </c>
      <c r="BG33" s="19">
        <f t="shared" si="9"/>
        <v>0.047619047619047616</v>
      </c>
      <c r="BH33" s="20">
        <f t="shared" si="16"/>
        <v>2</v>
      </c>
      <c r="BI33" s="21">
        <f t="shared" si="11"/>
        <v>0.07692307692307693</v>
      </c>
      <c r="BJ33">
        <f t="shared" si="6"/>
        <v>40</v>
      </c>
    </row>
    <row r="34" spans="1:62" ht="13.5">
      <c r="A34" s="182" t="s">
        <v>386</v>
      </c>
      <c r="B34" s="182" t="s">
        <v>386</v>
      </c>
      <c r="C34" s="183">
        <v>33</v>
      </c>
      <c r="D34" s="13" t="s">
        <v>325</v>
      </c>
      <c r="E34" s="6" t="s">
        <v>374</v>
      </c>
      <c r="F34" s="13"/>
      <c r="G34" s="7" t="s">
        <v>256</v>
      </c>
      <c r="H34" s="8" t="s">
        <v>210</v>
      </c>
      <c r="I34" s="7" t="s">
        <v>252</v>
      </c>
      <c r="J34" s="8" t="s">
        <v>210</v>
      </c>
      <c r="K34" s="8" t="s">
        <v>210</v>
      </c>
      <c r="L34" s="7" t="s">
        <v>252</v>
      </c>
      <c r="M34" s="8" t="s">
        <v>210</v>
      </c>
      <c r="N34" s="8" t="s">
        <v>210</v>
      </c>
      <c r="O34" s="8" t="s">
        <v>210</v>
      </c>
      <c r="P34" s="8" t="s">
        <v>210</v>
      </c>
      <c r="Q34" s="8" t="s">
        <v>210</v>
      </c>
      <c r="R34" s="8" t="s">
        <v>210</v>
      </c>
      <c r="S34" s="8" t="s">
        <v>210</v>
      </c>
      <c r="T34" s="8" t="s">
        <v>210</v>
      </c>
      <c r="U34" s="8" t="s">
        <v>210</v>
      </c>
      <c r="V34" s="8" t="s">
        <v>210</v>
      </c>
      <c r="W34" s="8" t="s">
        <v>210</v>
      </c>
      <c r="X34" s="8" t="s">
        <v>210</v>
      </c>
      <c r="Y34" s="8" t="s">
        <v>210</v>
      </c>
      <c r="Z34" s="8" t="s">
        <v>210</v>
      </c>
      <c r="AA34" s="8" t="s">
        <v>210</v>
      </c>
      <c r="AB34" s="8" t="s">
        <v>210</v>
      </c>
      <c r="AC34" s="8" t="s">
        <v>210</v>
      </c>
      <c r="AD34" s="7" t="s">
        <v>256</v>
      </c>
      <c r="AE34" s="8" t="s">
        <v>210</v>
      </c>
      <c r="AF34" s="8" t="s">
        <v>210</v>
      </c>
      <c r="AG34" s="8" t="s">
        <v>210</v>
      </c>
      <c r="AH34" s="8" t="s">
        <v>210</v>
      </c>
      <c r="AI34" s="7" t="s">
        <v>252</v>
      </c>
      <c r="AJ34" s="8" t="s">
        <v>210</v>
      </c>
      <c r="AK34" s="8" t="s">
        <v>210</v>
      </c>
      <c r="AL34" s="8" t="s">
        <v>210</v>
      </c>
      <c r="AM34" s="8" t="s">
        <v>210</v>
      </c>
      <c r="AN34" s="8" t="s">
        <v>210</v>
      </c>
      <c r="AO34" s="8" t="s">
        <v>210</v>
      </c>
      <c r="AP34" s="7" t="s">
        <v>204</v>
      </c>
      <c r="AQ34" s="8" t="s">
        <v>210</v>
      </c>
      <c r="AR34" s="8" t="s">
        <v>210</v>
      </c>
      <c r="AS34" s="8"/>
      <c r="AT34" s="8"/>
      <c r="AU34" s="8"/>
      <c r="AV34" s="8"/>
      <c r="AW34" s="8"/>
      <c r="AX34" s="8"/>
      <c r="AY34" s="8" t="s">
        <v>210</v>
      </c>
      <c r="AZ34" s="8"/>
      <c r="BA34" s="8" t="s">
        <v>210</v>
      </c>
      <c r="BB34" s="8"/>
      <c r="BC34" s="3"/>
      <c r="BD34" s="16">
        <f t="shared" si="14"/>
        <v>6</v>
      </c>
      <c r="BE34" s="17">
        <f t="shared" si="1"/>
        <v>0.15</v>
      </c>
      <c r="BF34" s="18">
        <f t="shared" si="15"/>
        <v>3</v>
      </c>
      <c r="BG34" s="19">
        <f t="shared" si="9"/>
        <v>0.14285714285714285</v>
      </c>
      <c r="BH34" s="20">
        <f t="shared" si="16"/>
        <v>3</v>
      </c>
      <c r="BI34" s="21">
        <f t="shared" si="11"/>
        <v>0.11538461538461539</v>
      </c>
      <c r="BJ34">
        <f t="shared" si="6"/>
        <v>34</v>
      </c>
    </row>
    <row r="35" spans="1:62" ht="13.5">
      <c r="A35" s="182" t="s">
        <v>386</v>
      </c>
      <c r="B35" s="182" t="s">
        <v>386</v>
      </c>
      <c r="C35" s="183">
        <v>30</v>
      </c>
      <c r="D35" s="13" t="s">
        <v>329</v>
      </c>
      <c r="E35" s="3" t="s">
        <v>375</v>
      </c>
      <c r="F35" s="13"/>
      <c r="G35" s="8" t="s">
        <v>210</v>
      </c>
      <c r="H35" s="8" t="s">
        <v>210</v>
      </c>
      <c r="I35" s="8" t="s">
        <v>210</v>
      </c>
      <c r="J35" s="8" t="s">
        <v>210</v>
      </c>
      <c r="K35" s="8" t="s">
        <v>210</v>
      </c>
      <c r="L35" s="8" t="s">
        <v>210</v>
      </c>
      <c r="M35" s="8" t="s">
        <v>210</v>
      </c>
      <c r="N35" s="8" t="s">
        <v>210</v>
      </c>
      <c r="O35" s="8" t="s">
        <v>210</v>
      </c>
      <c r="P35" s="8" t="s">
        <v>210</v>
      </c>
      <c r="Q35" s="8" t="s">
        <v>210</v>
      </c>
      <c r="R35" s="8" t="s">
        <v>210</v>
      </c>
      <c r="S35" s="8" t="s">
        <v>210</v>
      </c>
      <c r="T35" s="8" t="s">
        <v>210</v>
      </c>
      <c r="U35" s="8" t="s">
        <v>210</v>
      </c>
      <c r="V35" s="8" t="s">
        <v>210</v>
      </c>
      <c r="W35" s="8" t="s">
        <v>210</v>
      </c>
      <c r="X35" s="8" t="s">
        <v>210</v>
      </c>
      <c r="Y35" s="8" t="s">
        <v>210</v>
      </c>
      <c r="Z35" s="8" t="s">
        <v>210</v>
      </c>
      <c r="AA35" s="8" t="s">
        <v>210</v>
      </c>
      <c r="AB35" s="8" t="s">
        <v>210</v>
      </c>
      <c r="AC35" s="8" t="s">
        <v>210</v>
      </c>
      <c r="AD35" s="8" t="s">
        <v>210</v>
      </c>
      <c r="AE35" s="8" t="s">
        <v>210</v>
      </c>
      <c r="AF35" s="8" t="s">
        <v>210</v>
      </c>
      <c r="AG35" s="8" t="s">
        <v>210</v>
      </c>
      <c r="AH35" s="8" t="s">
        <v>210</v>
      </c>
      <c r="AI35" s="8" t="s">
        <v>210</v>
      </c>
      <c r="AJ35" s="8" t="s">
        <v>210</v>
      </c>
      <c r="AK35" s="8" t="s">
        <v>210</v>
      </c>
      <c r="AL35" s="8" t="s">
        <v>210</v>
      </c>
      <c r="AM35" s="8" t="s">
        <v>210</v>
      </c>
      <c r="AN35" s="8" t="s">
        <v>210</v>
      </c>
      <c r="AO35" s="8" t="s">
        <v>210</v>
      </c>
      <c r="AP35" s="8" t="s">
        <v>210</v>
      </c>
      <c r="AQ35" s="8" t="s">
        <v>210</v>
      </c>
      <c r="AR35" s="8" t="s">
        <v>210</v>
      </c>
      <c r="AS35" s="8"/>
      <c r="AT35" s="8"/>
      <c r="AU35" s="8"/>
      <c r="AV35" s="8"/>
      <c r="AW35" s="8"/>
      <c r="AX35" s="8"/>
      <c r="AY35" s="8" t="s">
        <v>210</v>
      </c>
      <c r="AZ35" s="8"/>
      <c r="BA35" s="8" t="s">
        <v>210</v>
      </c>
      <c r="BB35" s="8"/>
      <c r="BC35" s="3"/>
      <c r="BD35" s="16">
        <f t="shared" si="14"/>
        <v>0</v>
      </c>
      <c r="BE35" s="201">
        <f t="shared" si="1"/>
        <v>0</v>
      </c>
      <c r="BF35" s="18">
        <f t="shared" si="15"/>
        <v>0</v>
      </c>
      <c r="BG35" s="19">
        <f t="shared" si="9"/>
        <v>0</v>
      </c>
      <c r="BH35" s="20">
        <f t="shared" si="16"/>
        <v>0</v>
      </c>
      <c r="BI35" s="21">
        <f t="shared" si="11"/>
        <v>0</v>
      </c>
      <c r="BJ35">
        <f t="shared" si="6"/>
        <v>47</v>
      </c>
    </row>
    <row r="36" spans="1:62" ht="13.5">
      <c r="A36" s="182" t="s">
        <v>386</v>
      </c>
      <c r="B36" s="182" t="s">
        <v>386</v>
      </c>
      <c r="C36" s="182" t="s">
        <v>386</v>
      </c>
      <c r="D36" s="13" t="s">
        <v>342</v>
      </c>
      <c r="E36" s="6" t="s">
        <v>374</v>
      </c>
      <c r="F36" s="13"/>
      <c r="G36" s="7" t="s">
        <v>256</v>
      </c>
      <c r="H36" s="7" t="s">
        <v>341</v>
      </c>
      <c r="I36" s="8" t="s">
        <v>210</v>
      </c>
      <c r="J36" s="8" t="s">
        <v>210</v>
      </c>
      <c r="K36" s="8" t="s">
        <v>210</v>
      </c>
      <c r="L36" s="8" t="s">
        <v>210</v>
      </c>
      <c r="M36" s="8" t="s">
        <v>210</v>
      </c>
      <c r="N36" s="8" t="s">
        <v>210</v>
      </c>
      <c r="O36" s="8" t="s">
        <v>210</v>
      </c>
      <c r="P36" s="8" t="s">
        <v>210</v>
      </c>
      <c r="Q36" s="8" t="s">
        <v>210</v>
      </c>
      <c r="R36" s="7" t="s">
        <v>256</v>
      </c>
      <c r="S36" s="8" t="s">
        <v>210</v>
      </c>
      <c r="T36" s="8" t="s">
        <v>210</v>
      </c>
      <c r="U36" s="8" t="s">
        <v>210</v>
      </c>
      <c r="V36" s="7" t="s">
        <v>252</v>
      </c>
      <c r="W36" s="8" t="s">
        <v>210</v>
      </c>
      <c r="X36" s="8" t="s">
        <v>210</v>
      </c>
      <c r="Y36" s="8" t="s">
        <v>210</v>
      </c>
      <c r="Z36" s="8" t="s">
        <v>210</v>
      </c>
      <c r="AA36" s="8" t="s">
        <v>210</v>
      </c>
      <c r="AB36" s="8" t="s">
        <v>210</v>
      </c>
      <c r="AC36" s="8" t="s">
        <v>210</v>
      </c>
      <c r="AD36" s="8" t="s">
        <v>210</v>
      </c>
      <c r="AE36" s="8" t="s">
        <v>210</v>
      </c>
      <c r="AF36" s="8" t="s">
        <v>210</v>
      </c>
      <c r="AG36" s="8" t="s">
        <v>210</v>
      </c>
      <c r="AH36" s="8" t="s">
        <v>210</v>
      </c>
      <c r="AI36" s="8" t="s">
        <v>210</v>
      </c>
      <c r="AJ36" s="8" t="s">
        <v>210</v>
      </c>
      <c r="AK36" s="8" t="s">
        <v>210</v>
      </c>
      <c r="AL36" s="8" t="s">
        <v>210</v>
      </c>
      <c r="AM36" s="8" t="s">
        <v>210</v>
      </c>
      <c r="AN36" s="8" t="s">
        <v>210</v>
      </c>
      <c r="AO36" s="8" t="s">
        <v>210</v>
      </c>
      <c r="AP36" s="8" t="s">
        <v>210</v>
      </c>
      <c r="AQ36" s="8" t="s">
        <v>210</v>
      </c>
      <c r="AR36" s="8" t="s">
        <v>210</v>
      </c>
      <c r="AS36" s="8"/>
      <c r="AT36" s="8"/>
      <c r="AU36" s="8"/>
      <c r="AV36" s="8"/>
      <c r="AW36" s="8"/>
      <c r="AX36" s="8"/>
      <c r="AY36" s="8" t="s">
        <v>210</v>
      </c>
      <c r="AZ36" s="8"/>
      <c r="BA36" s="8" t="s">
        <v>210</v>
      </c>
      <c r="BB36" s="7"/>
      <c r="BC36" s="3"/>
      <c r="BD36" s="16">
        <f t="shared" si="14"/>
        <v>4</v>
      </c>
      <c r="BE36" s="17">
        <f t="shared" si="1"/>
        <v>0.1</v>
      </c>
      <c r="BF36" s="18">
        <f t="shared" si="15"/>
        <v>2</v>
      </c>
      <c r="BG36" s="19">
        <f t="shared" si="9"/>
        <v>0.09523809523809523</v>
      </c>
      <c r="BH36" s="20">
        <f t="shared" si="16"/>
        <v>2</v>
      </c>
      <c r="BI36" s="21">
        <f t="shared" si="11"/>
        <v>0.07692307692307693</v>
      </c>
      <c r="BJ36">
        <f t="shared" si="6"/>
        <v>39</v>
      </c>
    </row>
    <row r="37" spans="1:62" ht="13.5">
      <c r="A37" s="182" t="s">
        <v>386</v>
      </c>
      <c r="B37" s="182" t="s">
        <v>386</v>
      </c>
      <c r="C37" s="182" t="s">
        <v>386</v>
      </c>
      <c r="D37" s="13" t="s">
        <v>369</v>
      </c>
      <c r="E37" s="6" t="s">
        <v>374</v>
      </c>
      <c r="F37" s="13"/>
      <c r="G37" s="7"/>
      <c r="H37" s="7"/>
      <c r="I37" s="8"/>
      <c r="J37" s="8"/>
      <c r="K37" s="8"/>
      <c r="L37" s="7" t="s">
        <v>252</v>
      </c>
      <c r="M37" s="7" t="s">
        <v>252</v>
      </c>
      <c r="N37" s="8" t="s">
        <v>210</v>
      </c>
      <c r="O37" s="7" t="s">
        <v>256</v>
      </c>
      <c r="P37" s="8" t="s">
        <v>210</v>
      </c>
      <c r="Q37" s="7" t="s">
        <v>252</v>
      </c>
      <c r="R37" s="8" t="s">
        <v>210</v>
      </c>
      <c r="S37" s="8" t="s">
        <v>210</v>
      </c>
      <c r="T37" s="7" t="s">
        <v>252</v>
      </c>
      <c r="U37" s="8" t="s">
        <v>210</v>
      </c>
      <c r="V37" s="8" t="s">
        <v>210</v>
      </c>
      <c r="W37" s="8" t="s">
        <v>210</v>
      </c>
      <c r="X37" s="8" t="s">
        <v>210</v>
      </c>
      <c r="Y37" s="8" t="s">
        <v>210</v>
      </c>
      <c r="Z37" s="8" t="s">
        <v>210</v>
      </c>
      <c r="AA37" s="8" t="s">
        <v>210</v>
      </c>
      <c r="AB37" s="7" t="s">
        <v>256</v>
      </c>
      <c r="AC37" s="7" t="s">
        <v>252</v>
      </c>
      <c r="AD37" s="8" t="s">
        <v>210</v>
      </c>
      <c r="AE37" s="8" t="s">
        <v>210</v>
      </c>
      <c r="AF37" s="8" t="s">
        <v>210</v>
      </c>
      <c r="AG37" s="8" t="s">
        <v>210</v>
      </c>
      <c r="AH37" s="8" t="s">
        <v>210</v>
      </c>
      <c r="AI37" s="8" t="s">
        <v>210</v>
      </c>
      <c r="AJ37" s="8" t="s">
        <v>210</v>
      </c>
      <c r="AK37" s="8" t="s">
        <v>210</v>
      </c>
      <c r="AL37" s="8" t="s">
        <v>210</v>
      </c>
      <c r="AM37" s="8" t="s">
        <v>210</v>
      </c>
      <c r="AN37" s="8" t="s">
        <v>210</v>
      </c>
      <c r="AO37" s="8" t="s">
        <v>210</v>
      </c>
      <c r="AP37" s="8" t="s">
        <v>210</v>
      </c>
      <c r="AQ37" s="8" t="s">
        <v>210</v>
      </c>
      <c r="AR37" s="8" t="s">
        <v>210</v>
      </c>
      <c r="AS37" s="8"/>
      <c r="AT37" s="8"/>
      <c r="AU37" s="8"/>
      <c r="AV37" s="8"/>
      <c r="AW37" s="8"/>
      <c r="AX37" s="8"/>
      <c r="AY37" s="8" t="s">
        <v>210</v>
      </c>
      <c r="AZ37" s="8"/>
      <c r="BA37" s="8" t="s">
        <v>210</v>
      </c>
      <c r="BB37" s="7"/>
      <c r="BC37" s="3"/>
      <c r="BD37" s="16">
        <f aca="true" t="shared" si="17" ref="BD37:BD48">BF37+BH37</f>
        <v>7</v>
      </c>
      <c r="BE37" s="17">
        <f>BD37/COUNTA(L37:BC37)</f>
        <v>0.2</v>
      </c>
      <c r="BF37" s="18">
        <f>COUNTIF(L37:BC37,"○")</f>
        <v>2</v>
      </c>
      <c r="BG37" s="19">
        <f t="shared" si="9"/>
        <v>0.09523809523809523</v>
      </c>
      <c r="BH37" s="20">
        <f>COUNTIF(L37:BC37,"◎")</f>
        <v>5</v>
      </c>
      <c r="BI37" s="21">
        <f>BH37/(COUNTIF($L$78:$BC$78,"試合")+COUNTIF($L$78:$BC$78,"大会"))</f>
        <v>0.21739130434782608</v>
      </c>
      <c r="BJ37">
        <f t="shared" si="6"/>
        <v>28</v>
      </c>
    </row>
    <row r="38" spans="1:62" ht="13.5">
      <c r="A38" s="182" t="s">
        <v>386</v>
      </c>
      <c r="B38" s="182" t="s">
        <v>386</v>
      </c>
      <c r="C38" s="182" t="s">
        <v>386</v>
      </c>
      <c r="D38" s="13" t="s">
        <v>371</v>
      </c>
      <c r="E38" s="3" t="s">
        <v>375</v>
      </c>
      <c r="F38" s="13"/>
      <c r="G38" s="7"/>
      <c r="H38" s="7"/>
      <c r="I38" s="8"/>
      <c r="J38" s="8"/>
      <c r="K38" s="8"/>
      <c r="L38" s="8"/>
      <c r="M38" s="7"/>
      <c r="N38" s="7" t="s">
        <v>252</v>
      </c>
      <c r="O38" s="8" t="s">
        <v>210</v>
      </c>
      <c r="P38" s="8" t="s">
        <v>210</v>
      </c>
      <c r="Q38" s="7" t="s">
        <v>252</v>
      </c>
      <c r="R38" s="8" t="s">
        <v>210</v>
      </c>
      <c r="S38" s="8" t="s">
        <v>210</v>
      </c>
      <c r="T38" s="8" t="s">
        <v>210</v>
      </c>
      <c r="U38" s="8" t="s">
        <v>210</v>
      </c>
      <c r="V38" s="8" t="s">
        <v>210</v>
      </c>
      <c r="W38" s="8" t="s">
        <v>210</v>
      </c>
      <c r="X38" s="8" t="s">
        <v>210</v>
      </c>
      <c r="Y38" s="8" t="s">
        <v>210</v>
      </c>
      <c r="Z38" s="8" t="s">
        <v>210</v>
      </c>
      <c r="AA38" s="8" t="s">
        <v>210</v>
      </c>
      <c r="AB38" s="8" t="s">
        <v>210</v>
      </c>
      <c r="AC38" s="8" t="s">
        <v>210</v>
      </c>
      <c r="AD38" s="8" t="s">
        <v>210</v>
      </c>
      <c r="AE38" s="8" t="s">
        <v>210</v>
      </c>
      <c r="AF38" s="8" t="s">
        <v>210</v>
      </c>
      <c r="AG38" s="8" t="s">
        <v>210</v>
      </c>
      <c r="AH38" s="8" t="s">
        <v>210</v>
      </c>
      <c r="AI38" s="8" t="s">
        <v>210</v>
      </c>
      <c r="AJ38" s="8" t="s">
        <v>210</v>
      </c>
      <c r="AK38" s="8" t="s">
        <v>210</v>
      </c>
      <c r="AL38" s="8" t="s">
        <v>210</v>
      </c>
      <c r="AM38" s="8" t="s">
        <v>210</v>
      </c>
      <c r="AN38" s="8" t="s">
        <v>210</v>
      </c>
      <c r="AO38" s="8" t="s">
        <v>210</v>
      </c>
      <c r="AP38" s="8" t="s">
        <v>210</v>
      </c>
      <c r="AQ38" s="8" t="s">
        <v>210</v>
      </c>
      <c r="AR38" s="8" t="s">
        <v>210</v>
      </c>
      <c r="AS38" s="8"/>
      <c r="AT38" s="8"/>
      <c r="AU38" s="8"/>
      <c r="AV38" s="8"/>
      <c r="AW38" s="8"/>
      <c r="AX38" s="8"/>
      <c r="AY38" s="8" t="s">
        <v>210</v>
      </c>
      <c r="AZ38" s="8"/>
      <c r="BA38" s="8" t="s">
        <v>210</v>
      </c>
      <c r="BB38" s="7"/>
      <c r="BC38" s="3"/>
      <c r="BD38" s="16">
        <f t="shared" si="17"/>
        <v>2</v>
      </c>
      <c r="BE38" s="201">
        <f>BD38/COUNTA(N38:BC38)</f>
        <v>0.06060606060606061</v>
      </c>
      <c r="BF38" s="18">
        <f>COUNTIF(M38:BC38,"○")</f>
        <v>0</v>
      </c>
      <c r="BG38" s="19">
        <f>BF38/COUNTIF($M$78:$BC$78,"練習")</f>
        <v>0</v>
      </c>
      <c r="BH38" s="20">
        <f>COUNTIF(M38:BC38,"◎")</f>
        <v>2</v>
      </c>
      <c r="BI38" s="21">
        <f>BH38/(COUNTIF($M$78:$BC$78,"試合")+COUNTIF($M$78:$BC$78,"大会"))</f>
        <v>0.09090909090909091</v>
      </c>
      <c r="BJ38">
        <f t="shared" si="6"/>
        <v>41</v>
      </c>
    </row>
    <row r="39" spans="1:62" ht="13.5">
      <c r="A39" s="182" t="s">
        <v>386</v>
      </c>
      <c r="B39" s="182" t="s">
        <v>386</v>
      </c>
      <c r="C39" s="182" t="s">
        <v>386</v>
      </c>
      <c r="D39" s="13" t="s">
        <v>373</v>
      </c>
      <c r="E39" s="6" t="s">
        <v>374</v>
      </c>
      <c r="F39" s="13"/>
      <c r="G39" s="7"/>
      <c r="H39" s="7"/>
      <c r="I39" s="8"/>
      <c r="J39" s="8"/>
      <c r="K39" s="8"/>
      <c r="L39" s="8"/>
      <c r="M39" s="7"/>
      <c r="N39" s="7"/>
      <c r="O39" s="7" t="s">
        <v>256</v>
      </c>
      <c r="P39" s="7" t="s">
        <v>252</v>
      </c>
      <c r="Q39" s="8" t="s">
        <v>210</v>
      </c>
      <c r="R39" s="8" t="s">
        <v>210</v>
      </c>
      <c r="S39" s="8" t="s">
        <v>210</v>
      </c>
      <c r="T39" s="8" t="s">
        <v>210</v>
      </c>
      <c r="U39" s="7" t="s">
        <v>252</v>
      </c>
      <c r="V39" s="8" t="s">
        <v>210</v>
      </c>
      <c r="W39" s="8" t="s">
        <v>210</v>
      </c>
      <c r="X39" s="7" t="s">
        <v>256</v>
      </c>
      <c r="Y39" s="8" t="s">
        <v>210</v>
      </c>
      <c r="Z39" s="8" t="s">
        <v>210</v>
      </c>
      <c r="AA39" s="8" t="s">
        <v>210</v>
      </c>
      <c r="AB39" s="7" t="s">
        <v>256</v>
      </c>
      <c r="AC39" s="8" t="s">
        <v>210</v>
      </c>
      <c r="AD39" s="8" t="s">
        <v>210</v>
      </c>
      <c r="AE39" s="8" t="s">
        <v>210</v>
      </c>
      <c r="AF39" s="8" t="s">
        <v>210</v>
      </c>
      <c r="AG39" s="8" t="s">
        <v>210</v>
      </c>
      <c r="AH39" s="8" t="s">
        <v>210</v>
      </c>
      <c r="AI39" s="8" t="s">
        <v>210</v>
      </c>
      <c r="AJ39" s="8" t="s">
        <v>210</v>
      </c>
      <c r="AK39" s="8" t="s">
        <v>210</v>
      </c>
      <c r="AL39" s="8" t="s">
        <v>210</v>
      </c>
      <c r="AM39" s="8" t="s">
        <v>210</v>
      </c>
      <c r="AN39" s="8" t="s">
        <v>210</v>
      </c>
      <c r="AO39" s="8" t="s">
        <v>210</v>
      </c>
      <c r="AP39" s="8" t="s">
        <v>210</v>
      </c>
      <c r="AQ39" s="8" t="s">
        <v>210</v>
      </c>
      <c r="AR39" s="8" t="s">
        <v>210</v>
      </c>
      <c r="AS39" s="8"/>
      <c r="AT39" s="8"/>
      <c r="AU39" s="8"/>
      <c r="AV39" s="8"/>
      <c r="AW39" s="8"/>
      <c r="AX39" s="8"/>
      <c r="AY39" s="8" t="s">
        <v>210</v>
      </c>
      <c r="AZ39" s="8"/>
      <c r="BA39" s="8" t="s">
        <v>210</v>
      </c>
      <c r="BB39" s="7"/>
      <c r="BC39" s="7"/>
      <c r="BD39" s="16">
        <f t="shared" si="17"/>
        <v>5</v>
      </c>
      <c r="BE39" s="17">
        <f>BD39/COUNTA(O39:BC39)</f>
        <v>0.15625</v>
      </c>
      <c r="BF39" s="18">
        <f>COUNTIF(M39:BC39,"○")</f>
        <v>3</v>
      </c>
      <c r="BG39" s="19">
        <f>BF39/COUNTIF($M$78:$BC$78,"練習")</f>
        <v>0.15789473684210525</v>
      </c>
      <c r="BH39" s="20">
        <f>COUNTIF(N39:BC39,"◎")</f>
        <v>2</v>
      </c>
      <c r="BI39" s="21">
        <f>BH39/(COUNTIF($M$78:$BC$78,"試合")+COUNTIF($M$78:$BC$78,"大会"))</f>
        <v>0.09090909090909091</v>
      </c>
      <c r="BJ39">
        <f t="shared" si="6"/>
        <v>33</v>
      </c>
    </row>
    <row r="40" spans="1:62" ht="13.5">
      <c r="A40" s="182" t="s">
        <v>386</v>
      </c>
      <c r="B40" s="182" t="s">
        <v>386</v>
      </c>
      <c r="C40" s="182" t="s">
        <v>386</v>
      </c>
      <c r="D40" s="13" t="s">
        <v>377</v>
      </c>
      <c r="E40" s="6" t="s">
        <v>374</v>
      </c>
      <c r="F40" s="13"/>
      <c r="G40" s="7"/>
      <c r="H40" s="7"/>
      <c r="I40" s="8"/>
      <c r="J40" s="8"/>
      <c r="K40" s="8"/>
      <c r="L40" s="8"/>
      <c r="M40" s="7"/>
      <c r="N40" s="7"/>
      <c r="O40" s="7"/>
      <c r="P40" s="7"/>
      <c r="Q40" s="7" t="s">
        <v>252</v>
      </c>
      <c r="R40" s="7" t="s">
        <v>256</v>
      </c>
      <c r="S40" s="8" t="s">
        <v>210</v>
      </c>
      <c r="T40" s="7" t="s">
        <v>252</v>
      </c>
      <c r="U40" s="7" t="s">
        <v>252</v>
      </c>
      <c r="V40" s="7" t="s">
        <v>252</v>
      </c>
      <c r="W40" s="7" t="s">
        <v>252</v>
      </c>
      <c r="X40" s="7" t="s">
        <v>256</v>
      </c>
      <c r="Y40" s="7" t="s">
        <v>252</v>
      </c>
      <c r="Z40" s="8" t="s">
        <v>210</v>
      </c>
      <c r="AA40" s="7" t="s">
        <v>256</v>
      </c>
      <c r="AB40" s="7" t="s">
        <v>256</v>
      </c>
      <c r="AC40" s="7" t="s">
        <v>252</v>
      </c>
      <c r="AD40" s="7" t="s">
        <v>256</v>
      </c>
      <c r="AE40" s="7" t="s">
        <v>252</v>
      </c>
      <c r="AF40" s="8" t="s">
        <v>210</v>
      </c>
      <c r="AG40" s="7" t="s">
        <v>252</v>
      </c>
      <c r="AH40" s="8" t="s">
        <v>210</v>
      </c>
      <c r="AI40" s="7" t="s">
        <v>252</v>
      </c>
      <c r="AJ40" s="7" t="s">
        <v>252</v>
      </c>
      <c r="AK40" s="8" t="s">
        <v>210</v>
      </c>
      <c r="AL40" s="8" t="s">
        <v>210</v>
      </c>
      <c r="AM40" s="7" t="s">
        <v>252</v>
      </c>
      <c r="AN40" s="7" t="s">
        <v>252</v>
      </c>
      <c r="AO40" s="8" t="s">
        <v>210</v>
      </c>
      <c r="AP40" s="8" t="s">
        <v>210</v>
      </c>
      <c r="AQ40" s="7" t="s">
        <v>252</v>
      </c>
      <c r="AR40" s="8" t="s">
        <v>210</v>
      </c>
      <c r="AS40" s="8"/>
      <c r="AT40" s="8"/>
      <c r="AU40" s="8"/>
      <c r="AV40" s="8"/>
      <c r="AW40" s="8"/>
      <c r="AX40" s="8"/>
      <c r="AY40" s="7" t="s">
        <v>252</v>
      </c>
      <c r="AZ40" s="7"/>
      <c r="BA40" s="7" t="s">
        <v>204</v>
      </c>
      <c r="BB40" s="7"/>
      <c r="BC40" s="7"/>
      <c r="BD40" s="16">
        <f t="shared" si="17"/>
        <v>21</v>
      </c>
      <c r="BE40" s="17">
        <f>BD40/COUNTA(Q40:BC40)</f>
        <v>0.7</v>
      </c>
      <c r="BF40" s="18">
        <f>COUNTIF(M40:BC40,"○")</f>
        <v>6</v>
      </c>
      <c r="BG40" s="19">
        <f>BF40/COUNTIF($M$78:$BC$78,"練習")</f>
        <v>0.3157894736842105</v>
      </c>
      <c r="BH40" s="20">
        <f>COUNTIF(N40:BC40,"◎")</f>
        <v>15</v>
      </c>
      <c r="BI40" s="21">
        <f>BH40/(COUNTIF($M$78:$BC$78,"試合")+COUNTIF($M$78:$BC$78,"大会"))</f>
        <v>0.6818181818181818</v>
      </c>
      <c r="BJ40">
        <f t="shared" si="6"/>
        <v>6</v>
      </c>
    </row>
    <row r="41" spans="1:62" ht="13.5">
      <c r="A41" s="182" t="s">
        <v>386</v>
      </c>
      <c r="B41" s="182" t="s">
        <v>386</v>
      </c>
      <c r="C41" s="182" t="s">
        <v>386</v>
      </c>
      <c r="D41" s="13" t="s">
        <v>37</v>
      </c>
      <c r="E41" s="6" t="s">
        <v>374</v>
      </c>
      <c r="F41" s="13"/>
      <c r="G41" s="7"/>
      <c r="H41" s="7"/>
      <c r="I41" s="8"/>
      <c r="J41" s="8"/>
      <c r="K41" s="8"/>
      <c r="L41" s="8"/>
      <c r="M41" s="7"/>
      <c r="N41" s="7"/>
      <c r="O41" s="7"/>
      <c r="P41" s="7"/>
      <c r="Q41" s="7" t="s">
        <v>252</v>
      </c>
      <c r="R41" s="7" t="s">
        <v>256</v>
      </c>
      <c r="S41" s="8" t="s">
        <v>210</v>
      </c>
      <c r="T41" s="7" t="s">
        <v>252</v>
      </c>
      <c r="U41" s="7" t="s">
        <v>252</v>
      </c>
      <c r="V41" s="8" t="s">
        <v>210</v>
      </c>
      <c r="W41" s="8" t="s">
        <v>210</v>
      </c>
      <c r="X41" s="8" t="s">
        <v>210</v>
      </c>
      <c r="Y41" s="7" t="s">
        <v>252</v>
      </c>
      <c r="Z41" s="8" t="s">
        <v>210</v>
      </c>
      <c r="AA41" s="8" t="s">
        <v>210</v>
      </c>
      <c r="AB41" s="7" t="s">
        <v>256</v>
      </c>
      <c r="AC41" s="8" t="s">
        <v>210</v>
      </c>
      <c r="AD41" s="8" t="s">
        <v>210</v>
      </c>
      <c r="AE41" s="8" t="s">
        <v>210</v>
      </c>
      <c r="AF41" s="8" t="s">
        <v>210</v>
      </c>
      <c r="AG41" s="8" t="s">
        <v>210</v>
      </c>
      <c r="AH41" s="8" t="s">
        <v>210</v>
      </c>
      <c r="AI41" s="8" t="s">
        <v>210</v>
      </c>
      <c r="AJ41" s="8" t="s">
        <v>210</v>
      </c>
      <c r="AK41" s="8" t="s">
        <v>210</v>
      </c>
      <c r="AL41" s="8" t="s">
        <v>210</v>
      </c>
      <c r="AM41" s="8" t="s">
        <v>210</v>
      </c>
      <c r="AN41" s="8" t="s">
        <v>210</v>
      </c>
      <c r="AO41" s="8" t="s">
        <v>210</v>
      </c>
      <c r="AP41" s="8" t="s">
        <v>210</v>
      </c>
      <c r="AQ41" s="8" t="s">
        <v>210</v>
      </c>
      <c r="AR41" s="8" t="s">
        <v>210</v>
      </c>
      <c r="AS41" s="8"/>
      <c r="AT41" s="8"/>
      <c r="AU41" s="8"/>
      <c r="AV41" s="8"/>
      <c r="AW41" s="8"/>
      <c r="AX41" s="8"/>
      <c r="AY41" s="8" t="s">
        <v>210</v>
      </c>
      <c r="AZ41" s="8"/>
      <c r="BA41" s="8" t="s">
        <v>210</v>
      </c>
      <c r="BB41" s="7"/>
      <c r="BC41" s="3"/>
      <c r="BD41" s="16">
        <f t="shared" si="17"/>
        <v>6</v>
      </c>
      <c r="BE41" s="17">
        <f>BD41/COUNTA(Q41:BC41)</f>
        <v>0.2</v>
      </c>
      <c r="BF41" s="18">
        <f>COUNTIF(M41:BC41,"○")</f>
        <v>2</v>
      </c>
      <c r="BG41" s="19">
        <f>BF41/COUNTIF($M$78:$BC$78,"練習")</f>
        <v>0.10526315789473684</v>
      </c>
      <c r="BH41" s="20">
        <f>COUNTIF(N41:BC41,"◎")</f>
        <v>4</v>
      </c>
      <c r="BI41" s="21">
        <f>BH41/(COUNTIF($M$78:$BC$78,"試合")+COUNTIF($M$78:$BC$78,"大会"))</f>
        <v>0.18181818181818182</v>
      </c>
      <c r="BJ41">
        <f t="shared" si="6"/>
        <v>28</v>
      </c>
    </row>
    <row r="42" spans="1:62" ht="13.5">
      <c r="A42" s="182" t="s">
        <v>386</v>
      </c>
      <c r="B42" s="182" t="s">
        <v>386</v>
      </c>
      <c r="C42" s="182" t="s">
        <v>386</v>
      </c>
      <c r="D42" s="13" t="s">
        <v>379</v>
      </c>
      <c r="E42" s="3" t="s">
        <v>375</v>
      </c>
      <c r="F42" s="13"/>
      <c r="G42" s="7"/>
      <c r="H42" s="7"/>
      <c r="I42" s="8"/>
      <c r="J42" s="8"/>
      <c r="K42" s="8"/>
      <c r="L42" s="8"/>
      <c r="M42" s="7"/>
      <c r="N42" s="7"/>
      <c r="O42" s="7"/>
      <c r="P42" s="7"/>
      <c r="Q42" s="7"/>
      <c r="R42" s="7"/>
      <c r="S42" s="8"/>
      <c r="T42" s="7"/>
      <c r="U42" s="7" t="s">
        <v>252</v>
      </c>
      <c r="V42" s="8" t="s">
        <v>210</v>
      </c>
      <c r="W42" s="8" t="s">
        <v>210</v>
      </c>
      <c r="X42" s="7" t="s">
        <v>256</v>
      </c>
      <c r="Y42" s="8" t="s">
        <v>210</v>
      </c>
      <c r="Z42" s="8" t="s">
        <v>210</v>
      </c>
      <c r="AA42" s="8" t="s">
        <v>210</v>
      </c>
      <c r="AB42" s="7" t="s">
        <v>256</v>
      </c>
      <c r="AC42" s="8" t="s">
        <v>210</v>
      </c>
      <c r="AD42" s="8" t="s">
        <v>210</v>
      </c>
      <c r="AE42" s="8" t="s">
        <v>210</v>
      </c>
      <c r="AF42" s="8" t="s">
        <v>210</v>
      </c>
      <c r="AG42" s="8" t="s">
        <v>210</v>
      </c>
      <c r="AH42" s="8" t="s">
        <v>210</v>
      </c>
      <c r="AI42" s="7" t="s">
        <v>252</v>
      </c>
      <c r="AJ42" s="8" t="s">
        <v>210</v>
      </c>
      <c r="AK42" s="8" t="s">
        <v>210</v>
      </c>
      <c r="AL42" s="8" t="s">
        <v>210</v>
      </c>
      <c r="AM42" s="8" t="s">
        <v>210</v>
      </c>
      <c r="AN42" s="8" t="s">
        <v>210</v>
      </c>
      <c r="AO42" s="8" t="s">
        <v>210</v>
      </c>
      <c r="AP42" s="8" t="s">
        <v>210</v>
      </c>
      <c r="AQ42" s="7" t="s">
        <v>252</v>
      </c>
      <c r="AR42" s="7" t="s">
        <v>204</v>
      </c>
      <c r="AS42" s="7"/>
      <c r="AT42" s="7"/>
      <c r="AU42" s="7"/>
      <c r="AV42" s="7"/>
      <c r="AW42" s="7"/>
      <c r="AX42" s="7"/>
      <c r="AY42" s="8" t="s">
        <v>210</v>
      </c>
      <c r="AZ42" s="8"/>
      <c r="BA42" s="8" t="s">
        <v>210</v>
      </c>
      <c r="BB42" s="7"/>
      <c r="BC42" s="3"/>
      <c r="BD42" s="16">
        <f t="shared" si="17"/>
        <v>6</v>
      </c>
      <c r="BE42" s="17">
        <f>BD42/COUNTA(U42:BC42)</f>
        <v>0.23076923076923078</v>
      </c>
      <c r="BF42" s="18">
        <f>COUNTIF(M42:BC42,"○")</f>
        <v>3</v>
      </c>
      <c r="BG42" s="19">
        <f>BF42/COUNTIF($M$78:$BC$78,"練習")</f>
        <v>0.15789473684210525</v>
      </c>
      <c r="BH42" s="20">
        <f>COUNTIF(N42:BC42,"◎")</f>
        <v>3</v>
      </c>
      <c r="BI42" s="21">
        <f>BH42/(COUNTIF($M$78:$BC$78,"試合")+COUNTIF($M$78:$BC$78,"大会"))</f>
        <v>0.13636363636363635</v>
      </c>
      <c r="BJ42">
        <f t="shared" si="6"/>
        <v>27</v>
      </c>
    </row>
    <row r="43" spans="1:62" ht="13.5">
      <c r="A43" s="182">
        <v>99</v>
      </c>
      <c r="B43" s="182" t="s">
        <v>386</v>
      </c>
      <c r="C43" s="184">
        <v>99</v>
      </c>
      <c r="D43" s="13" t="s">
        <v>290</v>
      </c>
      <c r="E43" s="6" t="s">
        <v>374</v>
      </c>
      <c r="F43" s="3"/>
      <c r="G43" s="8" t="s">
        <v>210</v>
      </c>
      <c r="H43" s="8" t="s">
        <v>210</v>
      </c>
      <c r="I43" s="8" t="s">
        <v>210</v>
      </c>
      <c r="J43" s="8" t="s">
        <v>210</v>
      </c>
      <c r="K43" s="8" t="s">
        <v>210</v>
      </c>
      <c r="L43" s="8" t="s">
        <v>210</v>
      </c>
      <c r="M43" s="8" t="s">
        <v>210</v>
      </c>
      <c r="N43" s="8" t="s">
        <v>210</v>
      </c>
      <c r="O43" s="8" t="s">
        <v>210</v>
      </c>
      <c r="P43" s="8" t="s">
        <v>210</v>
      </c>
      <c r="Q43" s="8" t="s">
        <v>210</v>
      </c>
      <c r="R43" s="8" t="s">
        <v>210</v>
      </c>
      <c r="S43" s="8" t="s">
        <v>210</v>
      </c>
      <c r="T43" s="7" t="s">
        <v>252</v>
      </c>
      <c r="U43" s="8" t="s">
        <v>210</v>
      </c>
      <c r="V43" s="8" t="s">
        <v>210</v>
      </c>
      <c r="W43" s="8" t="s">
        <v>210</v>
      </c>
      <c r="X43" s="8" t="s">
        <v>210</v>
      </c>
      <c r="Y43" s="7" t="s">
        <v>252</v>
      </c>
      <c r="Z43" s="8" t="s">
        <v>210</v>
      </c>
      <c r="AA43" s="8" t="s">
        <v>210</v>
      </c>
      <c r="AB43" s="8" t="s">
        <v>210</v>
      </c>
      <c r="AC43" s="8" t="s">
        <v>210</v>
      </c>
      <c r="AD43" s="8" t="s">
        <v>210</v>
      </c>
      <c r="AE43" s="8" t="s">
        <v>210</v>
      </c>
      <c r="AF43" s="8" t="s">
        <v>210</v>
      </c>
      <c r="AG43" s="7" t="s">
        <v>252</v>
      </c>
      <c r="AH43" s="8" t="s">
        <v>210</v>
      </c>
      <c r="AI43" s="8" t="s">
        <v>210</v>
      </c>
      <c r="AJ43" s="7" t="s">
        <v>252</v>
      </c>
      <c r="AK43" s="8" t="s">
        <v>210</v>
      </c>
      <c r="AL43" s="8" t="s">
        <v>210</v>
      </c>
      <c r="AM43" s="7" t="s">
        <v>252</v>
      </c>
      <c r="AN43" s="8" t="s">
        <v>210</v>
      </c>
      <c r="AO43" s="8" t="s">
        <v>210</v>
      </c>
      <c r="AP43" s="8" t="s">
        <v>210</v>
      </c>
      <c r="AQ43" s="8" t="s">
        <v>210</v>
      </c>
      <c r="AR43" s="8" t="s">
        <v>210</v>
      </c>
      <c r="AS43" s="8"/>
      <c r="AT43" s="8"/>
      <c r="AU43" s="8"/>
      <c r="AV43" s="8"/>
      <c r="AW43" s="8"/>
      <c r="AX43" s="8"/>
      <c r="AY43" s="8" t="s">
        <v>210</v>
      </c>
      <c r="AZ43" s="8"/>
      <c r="BA43" s="8" t="s">
        <v>210</v>
      </c>
      <c r="BB43" s="8"/>
      <c r="BC43" s="3"/>
      <c r="BD43" s="16">
        <f t="shared" si="17"/>
        <v>5</v>
      </c>
      <c r="BE43" s="17">
        <f>BD43/COUNTA(G43:BC43)</f>
        <v>0.125</v>
      </c>
      <c r="BF43" s="18">
        <f aca="true" t="shared" si="18" ref="BF43:BF48">COUNTIF(G43:BC43,"○")</f>
        <v>0</v>
      </c>
      <c r="BG43" s="19">
        <f aca="true" t="shared" si="19" ref="BG43:BG48">BF43/COUNTIF($G$78:$BC$78,"練習")</f>
        <v>0</v>
      </c>
      <c r="BH43" s="20">
        <f aca="true" t="shared" si="20" ref="BH43:BH48">COUNTIF(G43:BC43,"◎")</f>
        <v>5</v>
      </c>
      <c r="BI43" s="21">
        <f aca="true" t="shared" si="21" ref="BI43:BI48">BH43/(COUNTIF($G$78:$BC$78,"試合")+COUNTIF($G$78:$BC$78,"大会"))</f>
        <v>0.19230769230769232</v>
      </c>
      <c r="BJ43">
        <f t="shared" si="6"/>
        <v>37</v>
      </c>
    </row>
    <row r="44" spans="1:62" ht="13.5">
      <c r="A44" s="182">
        <v>15</v>
      </c>
      <c r="B44" s="182" t="s">
        <v>386</v>
      </c>
      <c r="C44" s="184">
        <v>15</v>
      </c>
      <c r="D44" s="13" t="s">
        <v>271</v>
      </c>
      <c r="E44" s="6" t="s">
        <v>374</v>
      </c>
      <c r="F44" s="3"/>
      <c r="G44" s="8" t="s">
        <v>210</v>
      </c>
      <c r="H44" s="8" t="s">
        <v>210</v>
      </c>
      <c r="I44" s="8" t="s">
        <v>210</v>
      </c>
      <c r="J44" s="8" t="s">
        <v>210</v>
      </c>
      <c r="K44" s="8" t="s">
        <v>210</v>
      </c>
      <c r="L44" s="8" t="s">
        <v>210</v>
      </c>
      <c r="M44" s="8" t="s">
        <v>210</v>
      </c>
      <c r="N44" s="8" t="s">
        <v>210</v>
      </c>
      <c r="O44" s="8" t="s">
        <v>210</v>
      </c>
      <c r="P44" s="8" t="s">
        <v>210</v>
      </c>
      <c r="Q44" s="8" t="s">
        <v>210</v>
      </c>
      <c r="R44" s="8" t="s">
        <v>210</v>
      </c>
      <c r="S44" s="8" t="s">
        <v>210</v>
      </c>
      <c r="T44" s="8" t="s">
        <v>210</v>
      </c>
      <c r="U44" s="8" t="s">
        <v>210</v>
      </c>
      <c r="V44" s="8" t="s">
        <v>210</v>
      </c>
      <c r="W44" s="8" t="s">
        <v>210</v>
      </c>
      <c r="X44" s="8" t="s">
        <v>210</v>
      </c>
      <c r="Y44" s="8" t="s">
        <v>210</v>
      </c>
      <c r="Z44" s="7" t="s">
        <v>256</v>
      </c>
      <c r="AA44" s="8" t="s">
        <v>210</v>
      </c>
      <c r="AB44" s="8" t="s">
        <v>210</v>
      </c>
      <c r="AC44" s="8" t="s">
        <v>210</v>
      </c>
      <c r="AD44" s="8" t="s">
        <v>210</v>
      </c>
      <c r="AE44" s="8" t="s">
        <v>210</v>
      </c>
      <c r="AF44" s="8" t="s">
        <v>210</v>
      </c>
      <c r="AG44" s="8" t="s">
        <v>210</v>
      </c>
      <c r="AH44" s="8" t="s">
        <v>210</v>
      </c>
      <c r="AI44" s="8" t="s">
        <v>210</v>
      </c>
      <c r="AJ44" s="8" t="s">
        <v>210</v>
      </c>
      <c r="AK44" s="8" t="s">
        <v>210</v>
      </c>
      <c r="AL44" s="8" t="s">
        <v>210</v>
      </c>
      <c r="AM44" s="8" t="s">
        <v>210</v>
      </c>
      <c r="AN44" s="8" t="s">
        <v>210</v>
      </c>
      <c r="AO44" s="8" t="s">
        <v>210</v>
      </c>
      <c r="AP44" s="8" t="s">
        <v>210</v>
      </c>
      <c r="AQ44" s="8" t="s">
        <v>210</v>
      </c>
      <c r="AR44" s="8" t="s">
        <v>210</v>
      </c>
      <c r="AS44" s="8"/>
      <c r="AT44" s="8"/>
      <c r="AU44" s="8"/>
      <c r="AV44" s="8"/>
      <c r="AW44" s="8"/>
      <c r="AX44" s="8"/>
      <c r="AY44" s="8" t="s">
        <v>210</v>
      </c>
      <c r="AZ44" s="8"/>
      <c r="BA44" s="8" t="s">
        <v>210</v>
      </c>
      <c r="BB44" s="8"/>
      <c r="BC44" s="8"/>
      <c r="BD44" s="16">
        <f t="shared" si="17"/>
        <v>1</v>
      </c>
      <c r="BE44" s="17">
        <f>BD44/COUNTA(G44:BC44)</f>
        <v>0.025</v>
      </c>
      <c r="BF44" s="18">
        <f t="shared" si="18"/>
        <v>1</v>
      </c>
      <c r="BG44" s="19">
        <f t="shared" si="19"/>
        <v>0.047619047619047616</v>
      </c>
      <c r="BH44" s="20">
        <f t="shared" si="20"/>
        <v>0</v>
      </c>
      <c r="BI44" s="21">
        <f t="shared" si="21"/>
        <v>0</v>
      </c>
      <c r="BJ44">
        <f t="shared" si="6"/>
        <v>43</v>
      </c>
    </row>
    <row r="45" spans="1:62" ht="13.5">
      <c r="A45" s="182"/>
      <c r="B45" s="182"/>
      <c r="C45" s="184"/>
      <c r="D45" s="13" t="s">
        <v>396</v>
      </c>
      <c r="E45" s="3" t="s">
        <v>375</v>
      </c>
      <c r="F45" s="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7"/>
      <c r="AA45" s="8"/>
      <c r="AB45" s="8"/>
      <c r="AC45" s="8"/>
      <c r="AD45" s="8"/>
      <c r="AE45" s="8"/>
      <c r="AF45" s="8"/>
      <c r="AG45" s="8"/>
      <c r="AH45" s="8"/>
      <c r="AI45" s="8"/>
      <c r="AJ45" s="7" t="s">
        <v>252</v>
      </c>
      <c r="AK45" s="8" t="s">
        <v>210</v>
      </c>
      <c r="AL45" s="7" t="s">
        <v>204</v>
      </c>
      <c r="AM45" s="7" t="s">
        <v>252</v>
      </c>
      <c r="AN45" s="8" t="s">
        <v>210</v>
      </c>
      <c r="AO45" s="7" t="s">
        <v>252</v>
      </c>
      <c r="AP45" s="8" t="s">
        <v>210</v>
      </c>
      <c r="AQ45" s="7" t="s">
        <v>252</v>
      </c>
      <c r="AR45" s="8" t="s">
        <v>210</v>
      </c>
      <c r="AS45" s="8"/>
      <c r="AT45" s="8"/>
      <c r="AU45" s="8"/>
      <c r="AV45" s="8"/>
      <c r="AW45" s="8"/>
      <c r="AX45" s="8"/>
      <c r="AY45" s="7" t="s">
        <v>252</v>
      </c>
      <c r="AZ45" s="7"/>
      <c r="BA45" s="7" t="s">
        <v>204</v>
      </c>
      <c r="BB45" s="8"/>
      <c r="BC45" s="8"/>
      <c r="BD45" s="16">
        <f t="shared" si="17"/>
        <v>7</v>
      </c>
      <c r="BE45" s="17">
        <f>BD45/COUNTA(AJ45:BC45)</f>
        <v>0.6363636363636364</v>
      </c>
      <c r="BF45" s="18">
        <f>COUNTIF(AJ45:BC45,"○")</f>
        <v>2</v>
      </c>
      <c r="BG45" s="19">
        <f t="shared" si="19"/>
        <v>0.09523809523809523</v>
      </c>
      <c r="BH45" s="20">
        <f>COUNTIF(AJ45:BC45,"◎")</f>
        <v>5</v>
      </c>
      <c r="BI45" s="21">
        <f t="shared" si="21"/>
        <v>0.19230769230769232</v>
      </c>
      <c r="BJ45">
        <f t="shared" si="6"/>
        <v>9</v>
      </c>
    </row>
    <row r="46" spans="3:62" ht="13.5" customHeight="1">
      <c r="C46" s="177" t="s">
        <v>275</v>
      </c>
      <c r="D46" s="25" t="s">
        <v>276</v>
      </c>
      <c r="E46" s="3" t="s">
        <v>375</v>
      </c>
      <c r="F46" s="3" t="s">
        <v>265</v>
      </c>
      <c r="G46" s="8" t="s">
        <v>210</v>
      </c>
      <c r="H46" s="8" t="s">
        <v>210</v>
      </c>
      <c r="I46" s="8" t="s">
        <v>210</v>
      </c>
      <c r="J46" s="8" t="s">
        <v>210</v>
      </c>
      <c r="K46" s="8" t="s">
        <v>210</v>
      </c>
      <c r="L46" s="8" t="s">
        <v>210</v>
      </c>
      <c r="M46" s="8" t="s">
        <v>210</v>
      </c>
      <c r="N46" s="8" t="s">
        <v>210</v>
      </c>
      <c r="O46" s="8" t="s">
        <v>210</v>
      </c>
      <c r="P46" s="8" t="s">
        <v>210</v>
      </c>
      <c r="Q46" s="8" t="s">
        <v>210</v>
      </c>
      <c r="R46" s="8" t="s">
        <v>210</v>
      </c>
      <c r="S46" s="8" t="s">
        <v>210</v>
      </c>
      <c r="T46" s="8" t="s">
        <v>210</v>
      </c>
      <c r="U46" s="8" t="s">
        <v>210</v>
      </c>
      <c r="V46" s="8" t="s">
        <v>210</v>
      </c>
      <c r="W46" s="8" t="s">
        <v>210</v>
      </c>
      <c r="X46" s="8" t="s">
        <v>210</v>
      </c>
      <c r="Y46" s="8" t="s">
        <v>210</v>
      </c>
      <c r="Z46" s="8" t="s">
        <v>210</v>
      </c>
      <c r="AA46" s="8" t="s">
        <v>210</v>
      </c>
      <c r="AB46" s="8" t="s">
        <v>210</v>
      </c>
      <c r="AC46" s="8" t="s">
        <v>210</v>
      </c>
      <c r="AD46" s="8" t="s">
        <v>210</v>
      </c>
      <c r="AE46" s="8" t="s">
        <v>210</v>
      </c>
      <c r="AF46" s="8" t="s">
        <v>210</v>
      </c>
      <c r="AG46" s="8" t="s">
        <v>210</v>
      </c>
      <c r="AH46" s="8" t="s">
        <v>210</v>
      </c>
      <c r="AI46" s="8" t="s">
        <v>210</v>
      </c>
      <c r="AJ46" s="8" t="s">
        <v>210</v>
      </c>
      <c r="AK46" s="8" t="s">
        <v>210</v>
      </c>
      <c r="AL46" s="8" t="s">
        <v>210</v>
      </c>
      <c r="AM46" s="8" t="s">
        <v>210</v>
      </c>
      <c r="AN46" s="8" t="s">
        <v>210</v>
      </c>
      <c r="AO46" s="8" t="s">
        <v>210</v>
      </c>
      <c r="AP46" s="8" t="s">
        <v>210</v>
      </c>
      <c r="AQ46" s="8" t="s">
        <v>210</v>
      </c>
      <c r="AR46" s="8" t="s">
        <v>210</v>
      </c>
      <c r="AS46" s="8"/>
      <c r="AT46" s="8"/>
      <c r="AU46" s="8"/>
      <c r="AV46" s="8"/>
      <c r="AW46" s="8"/>
      <c r="AX46" s="8"/>
      <c r="AY46" s="8" t="s">
        <v>210</v>
      </c>
      <c r="AZ46" s="8"/>
      <c r="BA46" s="8" t="s">
        <v>210</v>
      </c>
      <c r="BB46" s="8"/>
      <c r="BC46" s="3"/>
      <c r="BD46" s="16">
        <f t="shared" si="17"/>
        <v>0</v>
      </c>
      <c r="BE46" s="17">
        <f>BD46/COUNTA(G46:BC46)</f>
        <v>0</v>
      </c>
      <c r="BF46" s="18">
        <f t="shared" si="18"/>
        <v>0</v>
      </c>
      <c r="BG46" s="19">
        <f t="shared" si="19"/>
        <v>0</v>
      </c>
      <c r="BH46" s="20">
        <f t="shared" si="20"/>
        <v>0</v>
      </c>
      <c r="BI46" s="21">
        <f t="shared" si="21"/>
        <v>0</v>
      </c>
      <c r="BJ46">
        <f t="shared" si="6"/>
        <v>47</v>
      </c>
    </row>
    <row r="47" spans="3:62" ht="13.5">
      <c r="C47" s="49" t="s">
        <v>282</v>
      </c>
      <c r="D47" s="13" t="s">
        <v>283</v>
      </c>
      <c r="E47" s="6" t="s">
        <v>374</v>
      </c>
      <c r="F47" s="3"/>
      <c r="G47" s="8" t="s">
        <v>210</v>
      </c>
      <c r="H47" s="8" t="s">
        <v>210</v>
      </c>
      <c r="I47" s="7" t="s">
        <v>252</v>
      </c>
      <c r="J47" s="8" t="s">
        <v>210</v>
      </c>
      <c r="K47" s="8" t="s">
        <v>210</v>
      </c>
      <c r="L47" s="8" t="s">
        <v>210</v>
      </c>
      <c r="M47" s="8" t="s">
        <v>210</v>
      </c>
      <c r="N47" s="8" t="s">
        <v>210</v>
      </c>
      <c r="O47" s="8" t="s">
        <v>210</v>
      </c>
      <c r="P47" s="8" t="s">
        <v>210</v>
      </c>
      <c r="Q47" s="8" t="s">
        <v>210</v>
      </c>
      <c r="R47" s="8" t="s">
        <v>210</v>
      </c>
      <c r="S47" s="8" t="s">
        <v>210</v>
      </c>
      <c r="T47" s="8" t="s">
        <v>210</v>
      </c>
      <c r="U47" s="8" t="s">
        <v>210</v>
      </c>
      <c r="V47" s="8" t="s">
        <v>210</v>
      </c>
      <c r="W47" s="8" t="s">
        <v>210</v>
      </c>
      <c r="X47" s="8" t="s">
        <v>210</v>
      </c>
      <c r="Y47" s="8" t="s">
        <v>210</v>
      </c>
      <c r="Z47" s="8" t="s">
        <v>210</v>
      </c>
      <c r="AA47" s="8" t="s">
        <v>210</v>
      </c>
      <c r="AB47" s="8" t="s">
        <v>210</v>
      </c>
      <c r="AC47" s="8" t="s">
        <v>210</v>
      </c>
      <c r="AD47" s="8" t="s">
        <v>210</v>
      </c>
      <c r="AE47" s="8" t="s">
        <v>210</v>
      </c>
      <c r="AF47" s="8" t="s">
        <v>210</v>
      </c>
      <c r="AG47" s="8" t="s">
        <v>210</v>
      </c>
      <c r="AH47" s="8" t="s">
        <v>210</v>
      </c>
      <c r="AI47" s="8" t="s">
        <v>210</v>
      </c>
      <c r="AJ47" s="8" t="s">
        <v>210</v>
      </c>
      <c r="AK47" s="8" t="s">
        <v>210</v>
      </c>
      <c r="AL47" s="8" t="s">
        <v>210</v>
      </c>
      <c r="AM47" s="8" t="s">
        <v>210</v>
      </c>
      <c r="AN47" s="8" t="s">
        <v>210</v>
      </c>
      <c r="AO47" s="8" t="s">
        <v>210</v>
      </c>
      <c r="AP47" s="8" t="s">
        <v>210</v>
      </c>
      <c r="AQ47" s="8" t="s">
        <v>210</v>
      </c>
      <c r="AR47" s="8" t="s">
        <v>210</v>
      </c>
      <c r="AS47" s="8"/>
      <c r="AT47" s="8"/>
      <c r="AU47" s="8"/>
      <c r="AV47" s="8"/>
      <c r="AW47" s="8"/>
      <c r="AX47" s="8"/>
      <c r="AY47" s="8" t="s">
        <v>210</v>
      </c>
      <c r="AZ47" s="8"/>
      <c r="BA47" s="8" t="s">
        <v>210</v>
      </c>
      <c r="BB47" s="8"/>
      <c r="BC47" s="3"/>
      <c r="BD47" s="16">
        <f t="shared" si="17"/>
        <v>1</v>
      </c>
      <c r="BE47" s="17">
        <f>BD47/COUNTA(G47:BC47)</f>
        <v>0.025</v>
      </c>
      <c r="BF47" s="18">
        <f t="shared" si="18"/>
        <v>0</v>
      </c>
      <c r="BG47" s="19">
        <f t="shared" si="19"/>
        <v>0</v>
      </c>
      <c r="BH47" s="20">
        <f t="shared" si="20"/>
        <v>1</v>
      </c>
      <c r="BI47" s="21">
        <f t="shared" si="21"/>
        <v>0.038461538461538464</v>
      </c>
      <c r="BJ47">
        <f t="shared" si="6"/>
        <v>43</v>
      </c>
    </row>
    <row r="48" spans="3:62" ht="13.5">
      <c r="C48" s="177" t="s">
        <v>288</v>
      </c>
      <c r="D48" s="13" t="s">
        <v>289</v>
      </c>
      <c r="E48" s="6" t="s">
        <v>374</v>
      </c>
      <c r="F48" s="3" t="s">
        <v>265</v>
      </c>
      <c r="G48" s="8" t="s">
        <v>210</v>
      </c>
      <c r="H48" s="8" t="s">
        <v>210</v>
      </c>
      <c r="I48" s="8" t="s">
        <v>210</v>
      </c>
      <c r="J48" s="8" t="s">
        <v>210</v>
      </c>
      <c r="K48" s="8" t="s">
        <v>210</v>
      </c>
      <c r="L48" s="8" t="s">
        <v>210</v>
      </c>
      <c r="M48" s="8" t="s">
        <v>210</v>
      </c>
      <c r="N48" s="8" t="s">
        <v>210</v>
      </c>
      <c r="O48" s="8" t="s">
        <v>210</v>
      </c>
      <c r="P48" s="8" t="s">
        <v>210</v>
      </c>
      <c r="Q48" s="8" t="s">
        <v>210</v>
      </c>
      <c r="R48" s="8" t="s">
        <v>210</v>
      </c>
      <c r="S48" s="8" t="s">
        <v>210</v>
      </c>
      <c r="T48" s="8" t="s">
        <v>210</v>
      </c>
      <c r="U48" s="8" t="s">
        <v>210</v>
      </c>
      <c r="V48" s="8" t="s">
        <v>210</v>
      </c>
      <c r="W48" s="8" t="s">
        <v>210</v>
      </c>
      <c r="X48" s="8" t="s">
        <v>210</v>
      </c>
      <c r="Y48" s="8" t="s">
        <v>210</v>
      </c>
      <c r="Z48" s="8" t="s">
        <v>210</v>
      </c>
      <c r="AA48" s="8" t="s">
        <v>210</v>
      </c>
      <c r="AB48" s="8" t="s">
        <v>210</v>
      </c>
      <c r="AC48" s="8" t="s">
        <v>210</v>
      </c>
      <c r="AD48" s="8" t="s">
        <v>210</v>
      </c>
      <c r="AE48" s="8" t="s">
        <v>210</v>
      </c>
      <c r="AF48" s="8" t="s">
        <v>210</v>
      </c>
      <c r="AG48" s="8" t="s">
        <v>210</v>
      </c>
      <c r="AH48" s="8" t="s">
        <v>210</v>
      </c>
      <c r="AI48" s="8" t="s">
        <v>210</v>
      </c>
      <c r="AJ48" s="8" t="s">
        <v>210</v>
      </c>
      <c r="AK48" s="8" t="s">
        <v>210</v>
      </c>
      <c r="AL48" s="8" t="s">
        <v>210</v>
      </c>
      <c r="AM48" s="8" t="s">
        <v>210</v>
      </c>
      <c r="AN48" s="8" t="s">
        <v>210</v>
      </c>
      <c r="AO48" s="8" t="s">
        <v>210</v>
      </c>
      <c r="AP48" s="8" t="s">
        <v>210</v>
      </c>
      <c r="AQ48" s="8" t="s">
        <v>210</v>
      </c>
      <c r="AR48" s="8" t="s">
        <v>210</v>
      </c>
      <c r="AS48" s="8"/>
      <c r="AT48" s="8"/>
      <c r="AU48" s="8"/>
      <c r="AV48" s="8"/>
      <c r="AW48" s="8"/>
      <c r="AX48" s="8"/>
      <c r="AY48" s="8" t="s">
        <v>210</v>
      </c>
      <c r="AZ48" s="8"/>
      <c r="BA48" s="8" t="s">
        <v>210</v>
      </c>
      <c r="BB48" s="8"/>
      <c r="BC48" s="3"/>
      <c r="BD48" s="16">
        <f t="shared" si="17"/>
        <v>0</v>
      </c>
      <c r="BE48" s="17">
        <f>BD48/COUNTA(G48:BC48)</f>
        <v>0</v>
      </c>
      <c r="BF48" s="18">
        <f t="shared" si="18"/>
        <v>0</v>
      </c>
      <c r="BG48" s="19">
        <f t="shared" si="19"/>
        <v>0</v>
      </c>
      <c r="BH48" s="20">
        <f t="shared" si="20"/>
        <v>0</v>
      </c>
      <c r="BI48" s="21">
        <f t="shared" si="21"/>
        <v>0</v>
      </c>
      <c r="BJ48">
        <f t="shared" si="6"/>
        <v>47</v>
      </c>
    </row>
    <row r="49" spans="3:61" ht="13.5">
      <c r="C49" s="49"/>
      <c r="D49" s="13"/>
      <c r="E49" s="6"/>
      <c r="F49" s="13"/>
      <c r="G49" s="8"/>
      <c r="H49" s="7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3"/>
      <c r="BD49" s="16"/>
      <c r="BE49" s="17"/>
      <c r="BF49" s="18"/>
      <c r="BG49" s="19"/>
      <c r="BH49" s="20"/>
      <c r="BI49" s="21"/>
    </row>
    <row r="50" spans="3:62" ht="13.5">
      <c r="C50" s="177" t="s">
        <v>259</v>
      </c>
      <c r="D50" s="13" t="s">
        <v>260</v>
      </c>
      <c r="E50" s="6" t="s">
        <v>374</v>
      </c>
      <c r="F50" s="3"/>
      <c r="G50" s="8" t="s">
        <v>185</v>
      </c>
      <c r="H50" s="8" t="s">
        <v>185</v>
      </c>
      <c r="I50" s="8" t="s">
        <v>185</v>
      </c>
      <c r="J50" s="8" t="s">
        <v>185</v>
      </c>
      <c r="K50" s="8" t="s">
        <v>185</v>
      </c>
      <c r="L50" s="8" t="s">
        <v>185</v>
      </c>
      <c r="M50" s="8" t="s">
        <v>185</v>
      </c>
      <c r="N50" s="8" t="s">
        <v>185</v>
      </c>
      <c r="O50" s="8" t="s">
        <v>185</v>
      </c>
      <c r="P50" s="8" t="s">
        <v>185</v>
      </c>
      <c r="Q50" s="8" t="s">
        <v>185</v>
      </c>
      <c r="R50" s="8" t="s">
        <v>185</v>
      </c>
      <c r="S50" s="8" t="s">
        <v>185</v>
      </c>
      <c r="T50" s="8" t="s">
        <v>185</v>
      </c>
      <c r="U50" s="8" t="s">
        <v>185</v>
      </c>
      <c r="V50" s="8" t="s">
        <v>185</v>
      </c>
      <c r="W50" s="8" t="s">
        <v>185</v>
      </c>
      <c r="X50" s="8" t="s">
        <v>185</v>
      </c>
      <c r="Y50" s="8" t="s">
        <v>185</v>
      </c>
      <c r="Z50" s="8" t="s">
        <v>185</v>
      </c>
      <c r="AA50" s="8" t="s">
        <v>185</v>
      </c>
      <c r="AB50" s="8" t="s">
        <v>185</v>
      </c>
      <c r="AC50" s="8" t="s">
        <v>185</v>
      </c>
      <c r="AD50" s="8" t="s">
        <v>185</v>
      </c>
      <c r="AE50" s="8" t="s">
        <v>185</v>
      </c>
      <c r="AF50" s="8" t="s">
        <v>185</v>
      </c>
      <c r="AG50" s="8" t="s">
        <v>185</v>
      </c>
      <c r="AH50" s="8" t="s">
        <v>185</v>
      </c>
      <c r="AI50" s="8" t="s">
        <v>185</v>
      </c>
      <c r="AJ50" s="8" t="s">
        <v>185</v>
      </c>
      <c r="AK50" s="7" t="s">
        <v>252</v>
      </c>
      <c r="AL50" s="8" t="s">
        <v>185</v>
      </c>
      <c r="AM50" s="8" t="s">
        <v>185</v>
      </c>
      <c r="AN50" s="8" t="s">
        <v>185</v>
      </c>
      <c r="AO50" s="8" t="s">
        <v>185</v>
      </c>
      <c r="AP50" s="8" t="s">
        <v>185</v>
      </c>
      <c r="AQ50" s="8" t="s">
        <v>185</v>
      </c>
      <c r="AR50" s="8" t="s">
        <v>185</v>
      </c>
      <c r="AS50" s="8" t="s">
        <v>185</v>
      </c>
      <c r="AT50" s="8" t="s">
        <v>185</v>
      </c>
      <c r="AU50" s="8" t="s">
        <v>185</v>
      </c>
      <c r="AV50" s="8" t="s">
        <v>185</v>
      </c>
      <c r="AW50" s="8" t="s">
        <v>185</v>
      </c>
      <c r="AX50" s="8" t="s">
        <v>185</v>
      </c>
      <c r="AY50" s="8" t="s">
        <v>185</v>
      </c>
      <c r="AZ50" s="8" t="s">
        <v>185</v>
      </c>
      <c r="BA50" s="8" t="s">
        <v>185</v>
      </c>
      <c r="BB50" s="8"/>
      <c r="BC50" s="8"/>
      <c r="BD50" s="16">
        <f>BF50+BH50</f>
        <v>1</v>
      </c>
      <c r="BE50" s="17">
        <f aca="true" t="shared" si="22" ref="BE50:BE75">BD50/COUNTA(G50:BC50)</f>
        <v>0.02127659574468085</v>
      </c>
      <c r="BF50" s="18">
        <f aca="true" t="shared" si="23" ref="BF50:BF75">COUNTIF(G50:BC50,"○")</f>
        <v>0</v>
      </c>
      <c r="BG50" s="19">
        <f aca="true" t="shared" si="24" ref="BG50:BG75">BF50/COUNTIF($G$78:$BC$78,"練習")</f>
        <v>0</v>
      </c>
      <c r="BH50" s="20">
        <f aca="true" t="shared" si="25" ref="BH50:BH75">COUNTIF(G50:BC50,"◎")</f>
        <v>1</v>
      </c>
      <c r="BI50" s="21">
        <f aca="true" t="shared" si="26" ref="BI50:BI75">BH50/(COUNTIF($G$78:$BC$78,"試合")+COUNTIF($G$78:$BC$78,"大会"))</f>
        <v>0.038461538461538464</v>
      </c>
      <c r="BJ50">
        <f aca="true" t="shared" si="27" ref="BJ50:BJ75">RANK(BE50,$BE$2:$BE$75,0)</f>
        <v>45</v>
      </c>
    </row>
    <row r="51" spans="3:62" ht="13.5">
      <c r="C51" s="177" t="s">
        <v>262</v>
      </c>
      <c r="D51" s="13" t="s">
        <v>263</v>
      </c>
      <c r="E51" s="6" t="s">
        <v>374</v>
      </c>
      <c r="F51" s="3"/>
      <c r="G51" s="8" t="s">
        <v>243</v>
      </c>
      <c r="H51" s="8" t="s">
        <v>243</v>
      </c>
      <c r="I51" s="8" t="s">
        <v>243</v>
      </c>
      <c r="J51" s="8" t="s">
        <v>243</v>
      </c>
      <c r="K51" s="8" t="s">
        <v>243</v>
      </c>
      <c r="L51" s="8" t="s">
        <v>243</v>
      </c>
      <c r="M51" s="8" t="s">
        <v>243</v>
      </c>
      <c r="N51" s="8" t="s">
        <v>243</v>
      </c>
      <c r="O51" s="8" t="s">
        <v>243</v>
      </c>
      <c r="P51" s="8" t="s">
        <v>243</v>
      </c>
      <c r="Q51" s="8" t="s">
        <v>243</v>
      </c>
      <c r="R51" s="8" t="s">
        <v>243</v>
      </c>
      <c r="S51" s="8" t="s">
        <v>243</v>
      </c>
      <c r="T51" s="8" t="s">
        <v>243</v>
      </c>
      <c r="U51" s="8" t="s">
        <v>243</v>
      </c>
      <c r="V51" s="8" t="s">
        <v>243</v>
      </c>
      <c r="W51" s="8" t="s">
        <v>243</v>
      </c>
      <c r="X51" s="8" t="s">
        <v>243</v>
      </c>
      <c r="Y51" s="8" t="s">
        <v>243</v>
      </c>
      <c r="Z51" s="8" t="s">
        <v>243</v>
      </c>
      <c r="AA51" s="8" t="s">
        <v>243</v>
      </c>
      <c r="AB51" s="7" t="s">
        <v>256</v>
      </c>
      <c r="AC51" s="7" t="s">
        <v>252</v>
      </c>
      <c r="AD51" s="8" t="s">
        <v>243</v>
      </c>
      <c r="AE51" s="8" t="s">
        <v>243</v>
      </c>
      <c r="AF51" s="8" t="s">
        <v>243</v>
      </c>
      <c r="AG51" s="8" t="s">
        <v>243</v>
      </c>
      <c r="AH51" s="8" t="s">
        <v>243</v>
      </c>
      <c r="AI51" s="8" t="s">
        <v>243</v>
      </c>
      <c r="AJ51" s="8" t="s">
        <v>243</v>
      </c>
      <c r="AK51" s="8" t="s">
        <v>243</v>
      </c>
      <c r="AL51" s="8" t="s">
        <v>243</v>
      </c>
      <c r="AM51" s="8" t="s">
        <v>243</v>
      </c>
      <c r="AN51" s="8" t="s">
        <v>243</v>
      </c>
      <c r="AO51" s="8" t="s">
        <v>243</v>
      </c>
      <c r="AP51" s="8" t="s">
        <v>243</v>
      </c>
      <c r="AQ51" s="8" t="s">
        <v>243</v>
      </c>
      <c r="AR51" s="8" t="s">
        <v>243</v>
      </c>
      <c r="AS51" s="8" t="s">
        <v>243</v>
      </c>
      <c r="AT51" s="8" t="s">
        <v>243</v>
      </c>
      <c r="AU51" s="8" t="s">
        <v>243</v>
      </c>
      <c r="AV51" s="8" t="s">
        <v>243</v>
      </c>
      <c r="AW51" s="8" t="s">
        <v>243</v>
      </c>
      <c r="AX51" s="8" t="s">
        <v>243</v>
      </c>
      <c r="AY51" s="8" t="s">
        <v>243</v>
      </c>
      <c r="AZ51" s="8" t="s">
        <v>243</v>
      </c>
      <c r="BA51" s="8" t="s">
        <v>243</v>
      </c>
      <c r="BB51" s="8"/>
      <c r="BC51" s="8"/>
      <c r="BD51" s="16">
        <f>BF51+BH51</f>
        <v>2</v>
      </c>
      <c r="BE51" s="17">
        <f t="shared" si="22"/>
        <v>0.0425531914893617</v>
      </c>
      <c r="BF51" s="18">
        <f t="shared" si="23"/>
        <v>1</v>
      </c>
      <c r="BG51" s="19">
        <f t="shared" si="24"/>
        <v>0.047619047619047616</v>
      </c>
      <c r="BH51" s="20">
        <f t="shared" si="25"/>
        <v>1</v>
      </c>
      <c r="BI51" s="21">
        <f t="shared" si="26"/>
        <v>0.038461538461538464</v>
      </c>
      <c r="BJ51">
        <f t="shared" si="27"/>
        <v>42</v>
      </c>
    </row>
    <row r="52" spans="3:62" ht="13.5">
      <c r="C52" s="49" t="s">
        <v>267</v>
      </c>
      <c r="D52" s="13" t="s">
        <v>268</v>
      </c>
      <c r="E52" s="6" t="s">
        <v>374</v>
      </c>
      <c r="F52" s="3"/>
      <c r="G52" s="8" t="s">
        <v>220</v>
      </c>
      <c r="H52" s="8" t="s">
        <v>220</v>
      </c>
      <c r="I52" s="8" t="s">
        <v>220</v>
      </c>
      <c r="J52" s="8" t="s">
        <v>220</v>
      </c>
      <c r="K52" s="8" t="s">
        <v>220</v>
      </c>
      <c r="L52" s="8" t="s">
        <v>220</v>
      </c>
      <c r="M52" s="8" t="s">
        <v>220</v>
      </c>
      <c r="N52" s="8" t="s">
        <v>220</v>
      </c>
      <c r="O52" s="8" t="s">
        <v>220</v>
      </c>
      <c r="P52" s="8" t="s">
        <v>220</v>
      </c>
      <c r="Q52" s="8" t="s">
        <v>220</v>
      </c>
      <c r="R52" s="8" t="s">
        <v>220</v>
      </c>
      <c r="S52" s="8" t="s">
        <v>220</v>
      </c>
      <c r="T52" s="8" t="s">
        <v>220</v>
      </c>
      <c r="U52" s="8" t="s">
        <v>220</v>
      </c>
      <c r="V52" s="8" t="s">
        <v>220</v>
      </c>
      <c r="W52" s="8" t="s">
        <v>220</v>
      </c>
      <c r="X52" s="8" t="s">
        <v>220</v>
      </c>
      <c r="Y52" s="8" t="s">
        <v>220</v>
      </c>
      <c r="Z52" s="8" t="s">
        <v>220</v>
      </c>
      <c r="AA52" s="8" t="s">
        <v>220</v>
      </c>
      <c r="AB52" s="8" t="s">
        <v>220</v>
      </c>
      <c r="AC52" s="8" t="s">
        <v>220</v>
      </c>
      <c r="AD52" s="8" t="s">
        <v>220</v>
      </c>
      <c r="AE52" s="8" t="s">
        <v>220</v>
      </c>
      <c r="AF52" s="8" t="s">
        <v>220</v>
      </c>
      <c r="AG52" s="8" t="s">
        <v>220</v>
      </c>
      <c r="AH52" s="8" t="s">
        <v>220</v>
      </c>
      <c r="AI52" s="8" t="s">
        <v>220</v>
      </c>
      <c r="AJ52" s="8" t="s">
        <v>220</v>
      </c>
      <c r="AK52" s="8" t="s">
        <v>220</v>
      </c>
      <c r="AL52" s="8" t="s">
        <v>220</v>
      </c>
      <c r="AM52" s="8" t="s">
        <v>220</v>
      </c>
      <c r="AN52" s="8" t="s">
        <v>220</v>
      </c>
      <c r="AO52" s="8" t="s">
        <v>220</v>
      </c>
      <c r="AP52" s="8" t="s">
        <v>220</v>
      </c>
      <c r="AQ52" s="8" t="s">
        <v>220</v>
      </c>
      <c r="AR52" s="8" t="s">
        <v>220</v>
      </c>
      <c r="AS52" s="8" t="s">
        <v>220</v>
      </c>
      <c r="AT52" s="8" t="s">
        <v>220</v>
      </c>
      <c r="AU52" s="8" t="s">
        <v>220</v>
      </c>
      <c r="AV52" s="8" t="s">
        <v>220</v>
      </c>
      <c r="AW52" s="8" t="s">
        <v>220</v>
      </c>
      <c r="AX52" s="8" t="s">
        <v>220</v>
      </c>
      <c r="AY52" s="8" t="s">
        <v>220</v>
      </c>
      <c r="AZ52" s="8" t="s">
        <v>220</v>
      </c>
      <c r="BA52" s="8" t="s">
        <v>220</v>
      </c>
      <c r="BB52" s="8"/>
      <c r="BC52" s="8"/>
      <c r="BD52" s="16">
        <f>BF52+BH52</f>
        <v>0</v>
      </c>
      <c r="BE52" s="17">
        <f t="shared" si="22"/>
        <v>0</v>
      </c>
      <c r="BF52" s="18">
        <f t="shared" si="23"/>
        <v>0</v>
      </c>
      <c r="BG52" s="19">
        <f t="shared" si="24"/>
        <v>0</v>
      </c>
      <c r="BH52" s="20">
        <f t="shared" si="25"/>
        <v>0</v>
      </c>
      <c r="BI52" s="21">
        <f t="shared" si="26"/>
        <v>0</v>
      </c>
      <c r="BJ52">
        <f t="shared" si="27"/>
        <v>47</v>
      </c>
    </row>
    <row r="53" spans="3:62" ht="13.5">
      <c r="C53" s="49" t="s">
        <v>279</v>
      </c>
      <c r="D53" s="13" t="s">
        <v>281</v>
      </c>
      <c r="E53" s="6" t="s">
        <v>374</v>
      </c>
      <c r="G53" s="8" t="s">
        <v>185</v>
      </c>
      <c r="H53" s="8" t="s">
        <v>185</v>
      </c>
      <c r="I53" s="8" t="s">
        <v>185</v>
      </c>
      <c r="J53" s="8" t="s">
        <v>185</v>
      </c>
      <c r="K53" s="8" t="s">
        <v>185</v>
      </c>
      <c r="L53" s="8" t="s">
        <v>185</v>
      </c>
      <c r="M53" s="8" t="s">
        <v>185</v>
      </c>
      <c r="N53" s="8" t="s">
        <v>185</v>
      </c>
      <c r="O53" s="8" t="s">
        <v>185</v>
      </c>
      <c r="P53" s="8" t="s">
        <v>185</v>
      </c>
      <c r="Q53" s="8" t="s">
        <v>185</v>
      </c>
      <c r="R53" s="8" t="s">
        <v>185</v>
      </c>
      <c r="S53" s="8" t="s">
        <v>185</v>
      </c>
      <c r="T53" s="8" t="s">
        <v>185</v>
      </c>
      <c r="U53" s="8" t="s">
        <v>185</v>
      </c>
      <c r="V53" s="8" t="s">
        <v>185</v>
      </c>
      <c r="W53" s="8" t="s">
        <v>185</v>
      </c>
      <c r="X53" s="8" t="s">
        <v>185</v>
      </c>
      <c r="Y53" s="8" t="s">
        <v>185</v>
      </c>
      <c r="Z53" s="8" t="s">
        <v>185</v>
      </c>
      <c r="AA53" s="8" t="s">
        <v>185</v>
      </c>
      <c r="AB53" s="8" t="s">
        <v>185</v>
      </c>
      <c r="AC53" s="8" t="s">
        <v>185</v>
      </c>
      <c r="AD53" s="8" t="s">
        <v>185</v>
      </c>
      <c r="AE53" s="8" t="s">
        <v>185</v>
      </c>
      <c r="AF53" s="8" t="s">
        <v>185</v>
      </c>
      <c r="AG53" s="8" t="s">
        <v>185</v>
      </c>
      <c r="AH53" s="8" t="s">
        <v>185</v>
      </c>
      <c r="AI53" s="8" t="s">
        <v>185</v>
      </c>
      <c r="AJ53" s="8" t="s">
        <v>185</v>
      </c>
      <c r="AK53" s="8" t="s">
        <v>185</v>
      </c>
      <c r="AL53" s="8" t="s">
        <v>185</v>
      </c>
      <c r="AM53" s="8" t="s">
        <v>185</v>
      </c>
      <c r="AN53" s="8" t="s">
        <v>185</v>
      </c>
      <c r="AO53" s="8" t="s">
        <v>185</v>
      </c>
      <c r="AP53" s="8" t="s">
        <v>185</v>
      </c>
      <c r="AQ53" s="8" t="s">
        <v>185</v>
      </c>
      <c r="AR53" s="8" t="s">
        <v>185</v>
      </c>
      <c r="AS53" s="8" t="s">
        <v>185</v>
      </c>
      <c r="AT53" s="8" t="s">
        <v>185</v>
      </c>
      <c r="AU53" s="8" t="s">
        <v>185</v>
      </c>
      <c r="AV53" s="8" t="s">
        <v>185</v>
      </c>
      <c r="AW53" s="8" t="s">
        <v>185</v>
      </c>
      <c r="AX53" s="8" t="s">
        <v>185</v>
      </c>
      <c r="AY53" s="8" t="s">
        <v>185</v>
      </c>
      <c r="AZ53" s="8" t="s">
        <v>185</v>
      </c>
      <c r="BA53" s="8" t="s">
        <v>185</v>
      </c>
      <c r="BB53" s="8"/>
      <c r="BC53" s="8"/>
      <c r="BD53" s="16">
        <f>BF53+BH53</f>
        <v>0</v>
      </c>
      <c r="BE53" s="17">
        <f t="shared" si="22"/>
        <v>0</v>
      </c>
      <c r="BF53" s="18">
        <f t="shared" si="23"/>
        <v>0</v>
      </c>
      <c r="BG53" s="19">
        <f t="shared" si="24"/>
        <v>0</v>
      </c>
      <c r="BH53" s="20">
        <f t="shared" si="25"/>
        <v>0</v>
      </c>
      <c r="BI53" s="21">
        <f t="shared" si="26"/>
        <v>0</v>
      </c>
      <c r="BJ53">
        <f t="shared" si="27"/>
        <v>47</v>
      </c>
    </row>
    <row r="54" spans="3:62" s="13" customFormat="1" ht="13.5">
      <c r="C54" s="49" t="s">
        <v>284</v>
      </c>
      <c r="D54" s="25" t="s">
        <v>285</v>
      </c>
      <c r="E54" s="3" t="s">
        <v>375</v>
      </c>
      <c r="G54" s="8" t="s">
        <v>210</v>
      </c>
      <c r="H54" s="8" t="s">
        <v>210</v>
      </c>
      <c r="I54" s="8" t="s">
        <v>210</v>
      </c>
      <c r="J54" s="8" t="s">
        <v>210</v>
      </c>
      <c r="K54" s="8" t="s">
        <v>210</v>
      </c>
      <c r="L54" s="8" t="s">
        <v>210</v>
      </c>
      <c r="M54" s="8" t="s">
        <v>210</v>
      </c>
      <c r="N54" s="8" t="s">
        <v>210</v>
      </c>
      <c r="O54" s="8" t="s">
        <v>210</v>
      </c>
      <c r="P54" s="8" t="s">
        <v>210</v>
      </c>
      <c r="Q54" s="8" t="s">
        <v>210</v>
      </c>
      <c r="R54" s="8" t="s">
        <v>210</v>
      </c>
      <c r="S54" s="8" t="s">
        <v>210</v>
      </c>
      <c r="T54" s="8" t="s">
        <v>210</v>
      </c>
      <c r="U54" s="8" t="s">
        <v>210</v>
      </c>
      <c r="V54" s="8" t="s">
        <v>210</v>
      </c>
      <c r="W54" s="8" t="s">
        <v>210</v>
      </c>
      <c r="X54" s="8" t="s">
        <v>210</v>
      </c>
      <c r="Y54" s="8" t="s">
        <v>210</v>
      </c>
      <c r="Z54" s="8" t="s">
        <v>210</v>
      </c>
      <c r="AA54" s="8" t="s">
        <v>210</v>
      </c>
      <c r="AB54" s="8" t="s">
        <v>210</v>
      </c>
      <c r="AC54" s="8" t="s">
        <v>210</v>
      </c>
      <c r="AD54" s="8" t="s">
        <v>210</v>
      </c>
      <c r="AE54" s="8" t="s">
        <v>210</v>
      </c>
      <c r="AF54" s="8" t="s">
        <v>210</v>
      </c>
      <c r="AG54" s="8" t="s">
        <v>210</v>
      </c>
      <c r="AH54" s="8" t="s">
        <v>210</v>
      </c>
      <c r="AI54" s="8" t="s">
        <v>210</v>
      </c>
      <c r="AJ54" s="8" t="s">
        <v>210</v>
      </c>
      <c r="AK54" s="8" t="s">
        <v>210</v>
      </c>
      <c r="AL54" s="8" t="s">
        <v>210</v>
      </c>
      <c r="AM54" s="8" t="s">
        <v>210</v>
      </c>
      <c r="AN54" s="8" t="s">
        <v>210</v>
      </c>
      <c r="AO54" s="8" t="s">
        <v>210</v>
      </c>
      <c r="AP54" s="8" t="s">
        <v>210</v>
      </c>
      <c r="AQ54" s="8" t="s">
        <v>210</v>
      </c>
      <c r="AR54" s="8" t="s">
        <v>210</v>
      </c>
      <c r="AS54" s="8" t="s">
        <v>210</v>
      </c>
      <c r="AT54" s="8" t="s">
        <v>210</v>
      </c>
      <c r="AU54" s="8" t="s">
        <v>210</v>
      </c>
      <c r="AV54" s="8" t="s">
        <v>210</v>
      </c>
      <c r="AW54" s="8" t="s">
        <v>210</v>
      </c>
      <c r="AX54" s="8" t="s">
        <v>210</v>
      </c>
      <c r="AY54" s="8" t="s">
        <v>210</v>
      </c>
      <c r="AZ54" s="8" t="s">
        <v>210</v>
      </c>
      <c r="BA54" s="8" t="s">
        <v>210</v>
      </c>
      <c r="BB54" s="8"/>
      <c r="BC54" s="8"/>
      <c r="BD54" s="16">
        <f>BF54+BH54</f>
        <v>0</v>
      </c>
      <c r="BE54" s="17">
        <f t="shared" si="22"/>
        <v>0</v>
      </c>
      <c r="BF54" s="18">
        <f t="shared" si="23"/>
        <v>0</v>
      </c>
      <c r="BG54" s="19">
        <f t="shared" si="24"/>
        <v>0</v>
      </c>
      <c r="BH54" s="20">
        <f t="shared" si="25"/>
        <v>0</v>
      </c>
      <c r="BI54" s="21">
        <f t="shared" si="26"/>
        <v>0</v>
      </c>
      <c r="BJ54">
        <f t="shared" si="27"/>
        <v>47</v>
      </c>
    </row>
    <row r="55" spans="3:62" ht="13.5">
      <c r="C55" s="36" t="s">
        <v>291</v>
      </c>
      <c r="D55" s="25" t="s">
        <v>292</v>
      </c>
      <c r="E55" s="3" t="s">
        <v>375</v>
      </c>
      <c r="F55" s="3"/>
      <c r="G55" s="8" t="s">
        <v>211</v>
      </c>
      <c r="H55" s="8" t="s">
        <v>211</v>
      </c>
      <c r="I55" s="8" t="s">
        <v>211</v>
      </c>
      <c r="J55" s="8" t="s">
        <v>211</v>
      </c>
      <c r="K55" s="8" t="s">
        <v>211</v>
      </c>
      <c r="L55" s="8" t="s">
        <v>211</v>
      </c>
      <c r="M55" s="8" t="s">
        <v>211</v>
      </c>
      <c r="N55" s="8" t="s">
        <v>211</v>
      </c>
      <c r="O55" s="8" t="s">
        <v>211</v>
      </c>
      <c r="P55" s="8" t="s">
        <v>211</v>
      </c>
      <c r="Q55" s="8" t="s">
        <v>211</v>
      </c>
      <c r="R55" s="8" t="s">
        <v>211</v>
      </c>
      <c r="S55" s="8" t="s">
        <v>211</v>
      </c>
      <c r="T55" s="8" t="s">
        <v>211</v>
      </c>
      <c r="U55" s="8" t="s">
        <v>211</v>
      </c>
      <c r="V55" s="8" t="s">
        <v>211</v>
      </c>
      <c r="W55" s="8" t="s">
        <v>211</v>
      </c>
      <c r="X55" s="8" t="s">
        <v>211</v>
      </c>
      <c r="Y55" s="8" t="s">
        <v>211</v>
      </c>
      <c r="Z55" s="8" t="s">
        <v>211</v>
      </c>
      <c r="AA55" s="8" t="s">
        <v>211</v>
      </c>
      <c r="AB55" s="8" t="s">
        <v>211</v>
      </c>
      <c r="AC55" s="8" t="s">
        <v>211</v>
      </c>
      <c r="AD55" s="8" t="s">
        <v>211</v>
      </c>
      <c r="AE55" s="8" t="s">
        <v>211</v>
      </c>
      <c r="AF55" s="8" t="s">
        <v>211</v>
      </c>
      <c r="AG55" s="8" t="s">
        <v>211</v>
      </c>
      <c r="AH55" s="8" t="s">
        <v>211</v>
      </c>
      <c r="AI55" s="8" t="s">
        <v>211</v>
      </c>
      <c r="AJ55" s="8" t="s">
        <v>211</v>
      </c>
      <c r="AK55" s="8" t="s">
        <v>211</v>
      </c>
      <c r="AL55" s="8" t="s">
        <v>211</v>
      </c>
      <c r="AM55" s="8" t="s">
        <v>211</v>
      </c>
      <c r="AN55" s="8" t="s">
        <v>211</v>
      </c>
      <c r="AO55" s="8" t="s">
        <v>211</v>
      </c>
      <c r="AP55" s="8" t="s">
        <v>211</v>
      </c>
      <c r="AQ55" s="8" t="s">
        <v>211</v>
      </c>
      <c r="AR55" s="8" t="s">
        <v>211</v>
      </c>
      <c r="AS55" s="8" t="s">
        <v>211</v>
      </c>
      <c r="AT55" s="8" t="s">
        <v>211</v>
      </c>
      <c r="AU55" s="8" t="s">
        <v>211</v>
      </c>
      <c r="AV55" s="8" t="s">
        <v>211</v>
      </c>
      <c r="AW55" s="8" t="s">
        <v>211</v>
      </c>
      <c r="AX55" s="8" t="s">
        <v>211</v>
      </c>
      <c r="AY55" s="8" t="s">
        <v>211</v>
      </c>
      <c r="AZ55" s="8" t="s">
        <v>211</v>
      </c>
      <c r="BA55" s="8" t="s">
        <v>211</v>
      </c>
      <c r="BB55" s="8"/>
      <c r="BC55" s="8"/>
      <c r="BD55" s="16">
        <f t="shared" si="12"/>
        <v>0</v>
      </c>
      <c r="BE55" s="17">
        <f t="shared" si="22"/>
        <v>0</v>
      </c>
      <c r="BF55" s="18">
        <f t="shared" si="23"/>
        <v>0</v>
      </c>
      <c r="BG55" s="19">
        <f t="shared" si="24"/>
        <v>0</v>
      </c>
      <c r="BH55" s="20">
        <f t="shared" si="25"/>
        <v>0</v>
      </c>
      <c r="BI55" s="21">
        <f t="shared" si="26"/>
        <v>0</v>
      </c>
      <c r="BJ55">
        <f t="shared" si="27"/>
        <v>47</v>
      </c>
    </row>
    <row r="56" spans="3:62" ht="13.5">
      <c r="C56" s="36" t="s">
        <v>293</v>
      </c>
      <c r="D56" s="25" t="s">
        <v>294</v>
      </c>
      <c r="E56" s="3" t="s">
        <v>375</v>
      </c>
      <c r="F56" s="3"/>
      <c r="G56" s="8" t="s">
        <v>210</v>
      </c>
      <c r="H56" s="8" t="s">
        <v>210</v>
      </c>
      <c r="I56" s="8" t="s">
        <v>210</v>
      </c>
      <c r="J56" s="8" t="s">
        <v>210</v>
      </c>
      <c r="K56" s="8" t="s">
        <v>210</v>
      </c>
      <c r="L56" s="8" t="s">
        <v>210</v>
      </c>
      <c r="M56" s="8" t="s">
        <v>210</v>
      </c>
      <c r="N56" s="8" t="s">
        <v>210</v>
      </c>
      <c r="O56" s="8" t="s">
        <v>210</v>
      </c>
      <c r="P56" s="8" t="s">
        <v>210</v>
      </c>
      <c r="Q56" s="8" t="s">
        <v>210</v>
      </c>
      <c r="R56" s="8" t="s">
        <v>210</v>
      </c>
      <c r="S56" s="8" t="s">
        <v>210</v>
      </c>
      <c r="T56" s="8" t="s">
        <v>210</v>
      </c>
      <c r="U56" s="8" t="s">
        <v>210</v>
      </c>
      <c r="V56" s="8" t="s">
        <v>210</v>
      </c>
      <c r="W56" s="8" t="s">
        <v>210</v>
      </c>
      <c r="X56" s="8" t="s">
        <v>210</v>
      </c>
      <c r="Y56" s="8" t="s">
        <v>210</v>
      </c>
      <c r="Z56" s="8" t="s">
        <v>210</v>
      </c>
      <c r="AA56" s="8" t="s">
        <v>210</v>
      </c>
      <c r="AB56" s="8" t="s">
        <v>210</v>
      </c>
      <c r="AC56" s="8" t="s">
        <v>210</v>
      </c>
      <c r="AD56" s="8" t="s">
        <v>210</v>
      </c>
      <c r="AE56" s="8" t="s">
        <v>210</v>
      </c>
      <c r="AF56" s="8" t="s">
        <v>210</v>
      </c>
      <c r="AG56" s="8" t="s">
        <v>210</v>
      </c>
      <c r="AH56" s="8" t="s">
        <v>210</v>
      </c>
      <c r="AI56" s="8" t="s">
        <v>210</v>
      </c>
      <c r="AJ56" s="8" t="s">
        <v>210</v>
      </c>
      <c r="AK56" s="8" t="s">
        <v>210</v>
      </c>
      <c r="AL56" s="8" t="s">
        <v>210</v>
      </c>
      <c r="AM56" s="8" t="s">
        <v>210</v>
      </c>
      <c r="AN56" s="8" t="s">
        <v>210</v>
      </c>
      <c r="AO56" s="8" t="s">
        <v>210</v>
      </c>
      <c r="AP56" s="8" t="s">
        <v>210</v>
      </c>
      <c r="AQ56" s="8" t="s">
        <v>210</v>
      </c>
      <c r="AR56" s="8" t="s">
        <v>210</v>
      </c>
      <c r="AS56" s="8" t="s">
        <v>210</v>
      </c>
      <c r="AT56" s="8" t="s">
        <v>210</v>
      </c>
      <c r="AU56" s="8" t="s">
        <v>210</v>
      </c>
      <c r="AV56" s="8" t="s">
        <v>210</v>
      </c>
      <c r="AW56" s="8" t="s">
        <v>210</v>
      </c>
      <c r="AX56" s="8" t="s">
        <v>210</v>
      </c>
      <c r="AY56" s="8" t="s">
        <v>210</v>
      </c>
      <c r="AZ56" s="8" t="s">
        <v>210</v>
      </c>
      <c r="BA56" s="8" t="s">
        <v>210</v>
      </c>
      <c r="BB56" s="8"/>
      <c r="BC56" s="8"/>
      <c r="BD56" s="16">
        <f t="shared" si="12"/>
        <v>0</v>
      </c>
      <c r="BE56" s="17">
        <f t="shared" si="22"/>
        <v>0</v>
      </c>
      <c r="BF56" s="18">
        <f t="shared" si="23"/>
        <v>0</v>
      </c>
      <c r="BG56" s="19">
        <f t="shared" si="24"/>
        <v>0</v>
      </c>
      <c r="BH56" s="20">
        <f t="shared" si="25"/>
        <v>0</v>
      </c>
      <c r="BI56" s="21">
        <f t="shared" si="26"/>
        <v>0</v>
      </c>
      <c r="BJ56">
        <f t="shared" si="27"/>
        <v>47</v>
      </c>
    </row>
    <row r="57" spans="3:62" ht="13.5">
      <c r="C57" s="36" t="s">
        <v>295</v>
      </c>
      <c r="D57" s="25" t="s">
        <v>296</v>
      </c>
      <c r="E57" s="3" t="s">
        <v>375</v>
      </c>
      <c r="F57" s="3"/>
      <c r="G57" s="8" t="s">
        <v>210</v>
      </c>
      <c r="H57" s="8" t="s">
        <v>210</v>
      </c>
      <c r="I57" s="8" t="s">
        <v>210</v>
      </c>
      <c r="J57" s="8" t="s">
        <v>210</v>
      </c>
      <c r="K57" s="8" t="s">
        <v>210</v>
      </c>
      <c r="L57" s="8" t="s">
        <v>210</v>
      </c>
      <c r="M57" s="8" t="s">
        <v>210</v>
      </c>
      <c r="N57" s="8" t="s">
        <v>210</v>
      </c>
      <c r="O57" s="8" t="s">
        <v>210</v>
      </c>
      <c r="P57" s="8" t="s">
        <v>210</v>
      </c>
      <c r="Q57" s="8" t="s">
        <v>210</v>
      </c>
      <c r="R57" s="8" t="s">
        <v>210</v>
      </c>
      <c r="S57" s="8" t="s">
        <v>210</v>
      </c>
      <c r="T57" s="8" t="s">
        <v>210</v>
      </c>
      <c r="U57" s="8" t="s">
        <v>210</v>
      </c>
      <c r="V57" s="8" t="s">
        <v>210</v>
      </c>
      <c r="W57" s="8" t="s">
        <v>210</v>
      </c>
      <c r="X57" s="8" t="s">
        <v>210</v>
      </c>
      <c r="Y57" s="8" t="s">
        <v>210</v>
      </c>
      <c r="Z57" s="8" t="s">
        <v>210</v>
      </c>
      <c r="AA57" s="8" t="s">
        <v>210</v>
      </c>
      <c r="AB57" s="8" t="s">
        <v>210</v>
      </c>
      <c r="AC57" s="8" t="s">
        <v>210</v>
      </c>
      <c r="AD57" s="8" t="s">
        <v>210</v>
      </c>
      <c r="AE57" s="8" t="s">
        <v>210</v>
      </c>
      <c r="AF57" s="8" t="s">
        <v>210</v>
      </c>
      <c r="AG57" s="8" t="s">
        <v>210</v>
      </c>
      <c r="AH57" s="8" t="s">
        <v>210</v>
      </c>
      <c r="AI57" s="8" t="s">
        <v>210</v>
      </c>
      <c r="AJ57" s="8" t="s">
        <v>210</v>
      </c>
      <c r="AK57" s="8" t="s">
        <v>210</v>
      </c>
      <c r="AL57" s="8" t="s">
        <v>210</v>
      </c>
      <c r="AM57" s="8" t="s">
        <v>210</v>
      </c>
      <c r="AN57" s="8" t="s">
        <v>210</v>
      </c>
      <c r="AO57" s="8" t="s">
        <v>210</v>
      </c>
      <c r="AP57" s="8" t="s">
        <v>210</v>
      </c>
      <c r="AQ57" s="8" t="s">
        <v>210</v>
      </c>
      <c r="AR57" s="8" t="s">
        <v>210</v>
      </c>
      <c r="AS57" s="8" t="s">
        <v>210</v>
      </c>
      <c r="AT57" s="8" t="s">
        <v>210</v>
      </c>
      <c r="AU57" s="8" t="s">
        <v>210</v>
      </c>
      <c r="AV57" s="8" t="s">
        <v>210</v>
      </c>
      <c r="AW57" s="8" t="s">
        <v>210</v>
      </c>
      <c r="AX57" s="8" t="s">
        <v>210</v>
      </c>
      <c r="AY57" s="8" t="s">
        <v>210</v>
      </c>
      <c r="AZ57" s="8" t="s">
        <v>210</v>
      </c>
      <c r="BA57" s="8" t="s">
        <v>210</v>
      </c>
      <c r="BB57" s="8"/>
      <c r="BC57" s="8"/>
      <c r="BD57" s="16">
        <f t="shared" si="12"/>
        <v>0</v>
      </c>
      <c r="BE57" s="17">
        <f t="shared" si="22"/>
        <v>0</v>
      </c>
      <c r="BF57" s="18">
        <f t="shared" si="23"/>
        <v>0</v>
      </c>
      <c r="BG57" s="19">
        <f t="shared" si="24"/>
        <v>0</v>
      </c>
      <c r="BH57" s="20">
        <f t="shared" si="25"/>
        <v>0</v>
      </c>
      <c r="BI57" s="21">
        <f t="shared" si="26"/>
        <v>0</v>
      </c>
      <c r="BJ57">
        <f t="shared" si="27"/>
        <v>47</v>
      </c>
    </row>
    <row r="58" spans="3:62" ht="13.5">
      <c r="C58" s="36" t="s">
        <v>297</v>
      </c>
      <c r="D58" s="13" t="s">
        <v>298</v>
      </c>
      <c r="E58" s="6" t="s">
        <v>374</v>
      </c>
      <c r="F58" s="3"/>
      <c r="G58" s="8" t="s">
        <v>210</v>
      </c>
      <c r="H58" s="8" t="s">
        <v>210</v>
      </c>
      <c r="I58" s="8" t="s">
        <v>210</v>
      </c>
      <c r="J58" s="8" t="s">
        <v>210</v>
      </c>
      <c r="K58" s="8" t="s">
        <v>210</v>
      </c>
      <c r="L58" s="8" t="s">
        <v>210</v>
      </c>
      <c r="M58" s="8" t="s">
        <v>210</v>
      </c>
      <c r="N58" s="8" t="s">
        <v>210</v>
      </c>
      <c r="O58" s="8" t="s">
        <v>210</v>
      </c>
      <c r="P58" s="8" t="s">
        <v>210</v>
      </c>
      <c r="Q58" s="8" t="s">
        <v>210</v>
      </c>
      <c r="R58" s="8" t="s">
        <v>210</v>
      </c>
      <c r="S58" s="8" t="s">
        <v>210</v>
      </c>
      <c r="T58" s="8" t="s">
        <v>210</v>
      </c>
      <c r="U58" s="8" t="s">
        <v>210</v>
      </c>
      <c r="V58" s="8" t="s">
        <v>210</v>
      </c>
      <c r="W58" s="8" t="s">
        <v>210</v>
      </c>
      <c r="X58" s="8" t="s">
        <v>210</v>
      </c>
      <c r="Y58" s="8" t="s">
        <v>210</v>
      </c>
      <c r="Z58" s="8" t="s">
        <v>210</v>
      </c>
      <c r="AA58" s="8" t="s">
        <v>210</v>
      </c>
      <c r="AB58" s="8" t="s">
        <v>210</v>
      </c>
      <c r="AC58" s="8" t="s">
        <v>210</v>
      </c>
      <c r="AD58" s="8" t="s">
        <v>210</v>
      </c>
      <c r="AE58" s="8" t="s">
        <v>210</v>
      </c>
      <c r="AF58" s="8" t="s">
        <v>210</v>
      </c>
      <c r="AG58" s="8" t="s">
        <v>210</v>
      </c>
      <c r="AH58" s="8" t="s">
        <v>210</v>
      </c>
      <c r="AI58" s="8" t="s">
        <v>210</v>
      </c>
      <c r="AJ58" s="8" t="s">
        <v>210</v>
      </c>
      <c r="AK58" s="8" t="s">
        <v>210</v>
      </c>
      <c r="AL58" s="8" t="s">
        <v>210</v>
      </c>
      <c r="AM58" s="8" t="s">
        <v>210</v>
      </c>
      <c r="AN58" s="8" t="s">
        <v>210</v>
      </c>
      <c r="AO58" s="8" t="s">
        <v>210</v>
      </c>
      <c r="AP58" s="8" t="s">
        <v>210</v>
      </c>
      <c r="AQ58" s="8" t="s">
        <v>210</v>
      </c>
      <c r="AR58" s="8" t="s">
        <v>210</v>
      </c>
      <c r="AS58" s="8" t="s">
        <v>210</v>
      </c>
      <c r="AT58" s="8" t="s">
        <v>210</v>
      </c>
      <c r="AU58" s="8" t="s">
        <v>210</v>
      </c>
      <c r="AV58" s="8" t="s">
        <v>210</v>
      </c>
      <c r="AW58" s="8" t="s">
        <v>210</v>
      </c>
      <c r="AX58" s="8" t="s">
        <v>210</v>
      </c>
      <c r="AY58" s="8" t="s">
        <v>210</v>
      </c>
      <c r="AZ58" s="8" t="s">
        <v>210</v>
      </c>
      <c r="BA58" s="8" t="s">
        <v>210</v>
      </c>
      <c r="BB58" s="8"/>
      <c r="BC58" s="8"/>
      <c r="BD58" s="16">
        <f t="shared" si="12"/>
        <v>0</v>
      </c>
      <c r="BE58" s="17">
        <f t="shared" si="22"/>
        <v>0</v>
      </c>
      <c r="BF58" s="18">
        <f t="shared" si="23"/>
        <v>0</v>
      </c>
      <c r="BG58" s="19">
        <f t="shared" si="24"/>
        <v>0</v>
      </c>
      <c r="BH58" s="20">
        <f t="shared" si="25"/>
        <v>0</v>
      </c>
      <c r="BI58" s="21">
        <f t="shared" si="26"/>
        <v>0</v>
      </c>
      <c r="BJ58">
        <f t="shared" si="27"/>
        <v>47</v>
      </c>
    </row>
    <row r="59" spans="3:62" ht="13.5">
      <c r="C59" s="36" t="s">
        <v>299</v>
      </c>
      <c r="D59" s="25" t="s">
        <v>300</v>
      </c>
      <c r="E59" s="3" t="s">
        <v>375</v>
      </c>
      <c r="F59" s="3" t="s">
        <v>265</v>
      </c>
      <c r="G59" s="8" t="s">
        <v>210</v>
      </c>
      <c r="H59" s="8" t="s">
        <v>210</v>
      </c>
      <c r="I59" s="8" t="s">
        <v>210</v>
      </c>
      <c r="J59" s="8" t="s">
        <v>210</v>
      </c>
      <c r="K59" s="8" t="s">
        <v>210</v>
      </c>
      <c r="L59" s="8" t="s">
        <v>210</v>
      </c>
      <c r="M59" s="8" t="s">
        <v>210</v>
      </c>
      <c r="N59" s="8" t="s">
        <v>210</v>
      </c>
      <c r="O59" s="8" t="s">
        <v>210</v>
      </c>
      <c r="P59" s="8" t="s">
        <v>210</v>
      </c>
      <c r="Q59" s="8" t="s">
        <v>210</v>
      </c>
      <c r="R59" s="8" t="s">
        <v>210</v>
      </c>
      <c r="S59" s="8" t="s">
        <v>210</v>
      </c>
      <c r="T59" s="8" t="s">
        <v>210</v>
      </c>
      <c r="U59" s="8" t="s">
        <v>210</v>
      </c>
      <c r="V59" s="8" t="s">
        <v>210</v>
      </c>
      <c r="W59" s="8" t="s">
        <v>210</v>
      </c>
      <c r="X59" s="8" t="s">
        <v>210</v>
      </c>
      <c r="Y59" s="8" t="s">
        <v>210</v>
      </c>
      <c r="Z59" s="8" t="s">
        <v>210</v>
      </c>
      <c r="AA59" s="8" t="s">
        <v>210</v>
      </c>
      <c r="AB59" s="8" t="s">
        <v>210</v>
      </c>
      <c r="AC59" s="8" t="s">
        <v>210</v>
      </c>
      <c r="AD59" s="8" t="s">
        <v>210</v>
      </c>
      <c r="AE59" s="8" t="s">
        <v>210</v>
      </c>
      <c r="AF59" s="8" t="s">
        <v>210</v>
      </c>
      <c r="AG59" s="8" t="s">
        <v>210</v>
      </c>
      <c r="AH59" s="8" t="s">
        <v>210</v>
      </c>
      <c r="AI59" s="8" t="s">
        <v>210</v>
      </c>
      <c r="AJ59" s="8" t="s">
        <v>210</v>
      </c>
      <c r="AK59" s="8" t="s">
        <v>210</v>
      </c>
      <c r="AL59" s="8" t="s">
        <v>210</v>
      </c>
      <c r="AM59" s="8" t="s">
        <v>210</v>
      </c>
      <c r="AN59" s="8" t="s">
        <v>210</v>
      </c>
      <c r="AO59" s="8" t="s">
        <v>210</v>
      </c>
      <c r="AP59" s="8" t="s">
        <v>210</v>
      </c>
      <c r="AQ59" s="8" t="s">
        <v>210</v>
      </c>
      <c r="AR59" s="8" t="s">
        <v>210</v>
      </c>
      <c r="AS59" s="8" t="s">
        <v>210</v>
      </c>
      <c r="AT59" s="8" t="s">
        <v>210</v>
      </c>
      <c r="AU59" s="8" t="s">
        <v>210</v>
      </c>
      <c r="AV59" s="8" t="s">
        <v>210</v>
      </c>
      <c r="AW59" s="8" t="s">
        <v>210</v>
      </c>
      <c r="AX59" s="8" t="s">
        <v>210</v>
      </c>
      <c r="AY59" s="8" t="s">
        <v>210</v>
      </c>
      <c r="AZ59" s="8" t="s">
        <v>210</v>
      </c>
      <c r="BA59" s="8" t="s">
        <v>210</v>
      </c>
      <c r="BB59" s="8"/>
      <c r="BC59" s="8"/>
      <c r="BD59" s="16">
        <f t="shared" si="12"/>
        <v>0</v>
      </c>
      <c r="BE59" s="17">
        <f t="shared" si="22"/>
        <v>0</v>
      </c>
      <c r="BF59" s="18">
        <f t="shared" si="23"/>
        <v>0</v>
      </c>
      <c r="BG59" s="19">
        <f t="shared" si="24"/>
        <v>0</v>
      </c>
      <c r="BH59" s="20">
        <f t="shared" si="25"/>
        <v>0</v>
      </c>
      <c r="BI59" s="21">
        <f t="shared" si="26"/>
        <v>0</v>
      </c>
      <c r="BJ59">
        <f t="shared" si="27"/>
        <v>47</v>
      </c>
    </row>
    <row r="60" spans="3:62" ht="13.5">
      <c r="C60" s="36" t="s">
        <v>301</v>
      </c>
      <c r="D60" s="13" t="s">
        <v>302</v>
      </c>
      <c r="E60" s="6" t="s">
        <v>374</v>
      </c>
      <c r="F60" s="3"/>
      <c r="G60" s="8" t="s">
        <v>210</v>
      </c>
      <c r="H60" s="8" t="s">
        <v>210</v>
      </c>
      <c r="I60" s="8" t="s">
        <v>210</v>
      </c>
      <c r="J60" s="8" t="s">
        <v>210</v>
      </c>
      <c r="K60" s="8" t="s">
        <v>210</v>
      </c>
      <c r="L60" s="8" t="s">
        <v>210</v>
      </c>
      <c r="M60" s="8" t="s">
        <v>210</v>
      </c>
      <c r="N60" s="8" t="s">
        <v>210</v>
      </c>
      <c r="O60" s="8" t="s">
        <v>210</v>
      </c>
      <c r="P60" s="8" t="s">
        <v>210</v>
      </c>
      <c r="Q60" s="8" t="s">
        <v>210</v>
      </c>
      <c r="R60" s="8" t="s">
        <v>210</v>
      </c>
      <c r="S60" s="8" t="s">
        <v>210</v>
      </c>
      <c r="T60" s="8" t="s">
        <v>210</v>
      </c>
      <c r="U60" s="8" t="s">
        <v>210</v>
      </c>
      <c r="V60" s="8" t="s">
        <v>210</v>
      </c>
      <c r="W60" s="8" t="s">
        <v>210</v>
      </c>
      <c r="X60" s="8" t="s">
        <v>210</v>
      </c>
      <c r="Y60" s="8" t="s">
        <v>210</v>
      </c>
      <c r="Z60" s="8" t="s">
        <v>210</v>
      </c>
      <c r="AA60" s="8" t="s">
        <v>210</v>
      </c>
      <c r="AB60" s="8" t="s">
        <v>210</v>
      </c>
      <c r="AC60" s="8" t="s">
        <v>210</v>
      </c>
      <c r="AD60" s="8" t="s">
        <v>210</v>
      </c>
      <c r="AE60" s="8" t="s">
        <v>210</v>
      </c>
      <c r="AF60" s="8" t="s">
        <v>210</v>
      </c>
      <c r="AG60" s="8" t="s">
        <v>210</v>
      </c>
      <c r="AH60" s="8" t="s">
        <v>210</v>
      </c>
      <c r="AI60" s="8" t="s">
        <v>210</v>
      </c>
      <c r="AJ60" s="8" t="s">
        <v>210</v>
      </c>
      <c r="AK60" s="8" t="s">
        <v>210</v>
      </c>
      <c r="AL60" s="8" t="s">
        <v>210</v>
      </c>
      <c r="AM60" s="8" t="s">
        <v>210</v>
      </c>
      <c r="AN60" s="8" t="s">
        <v>210</v>
      </c>
      <c r="AO60" s="8" t="s">
        <v>210</v>
      </c>
      <c r="AP60" s="8" t="s">
        <v>210</v>
      </c>
      <c r="AQ60" s="8" t="s">
        <v>210</v>
      </c>
      <c r="AR60" s="8" t="s">
        <v>210</v>
      </c>
      <c r="AS60" s="8" t="s">
        <v>210</v>
      </c>
      <c r="AT60" s="8" t="s">
        <v>210</v>
      </c>
      <c r="AU60" s="8" t="s">
        <v>210</v>
      </c>
      <c r="AV60" s="8" t="s">
        <v>210</v>
      </c>
      <c r="AW60" s="8" t="s">
        <v>210</v>
      </c>
      <c r="AX60" s="8" t="s">
        <v>210</v>
      </c>
      <c r="AY60" s="8" t="s">
        <v>210</v>
      </c>
      <c r="AZ60" s="8" t="s">
        <v>210</v>
      </c>
      <c r="BA60" s="8" t="s">
        <v>210</v>
      </c>
      <c r="BB60" s="8"/>
      <c r="BC60" s="8"/>
      <c r="BD60" s="16">
        <f t="shared" si="12"/>
        <v>0</v>
      </c>
      <c r="BE60" s="17">
        <f t="shared" si="22"/>
        <v>0</v>
      </c>
      <c r="BF60" s="18">
        <f t="shared" si="23"/>
        <v>0</v>
      </c>
      <c r="BG60" s="19">
        <f t="shared" si="24"/>
        <v>0</v>
      </c>
      <c r="BH60" s="20">
        <f t="shared" si="25"/>
        <v>0</v>
      </c>
      <c r="BI60" s="21">
        <f t="shared" si="26"/>
        <v>0</v>
      </c>
      <c r="BJ60">
        <f t="shared" si="27"/>
        <v>47</v>
      </c>
    </row>
    <row r="61" spans="3:62" ht="13.5">
      <c r="C61" s="36" t="s">
        <v>303</v>
      </c>
      <c r="D61" s="13" t="s">
        <v>304</v>
      </c>
      <c r="E61" s="6" t="s">
        <v>374</v>
      </c>
      <c r="F61" s="3"/>
      <c r="G61" s="8" t="s">
        <v>207</v>
      </c>
      <c r="H61" s="8" t="s">
        <v>207</v>
      </c>
      <c r="I61" s="8" t="s">
        <v>207</v>
      </c>
      <c r="J61" s="8" t="s">
        <v>207</v>
      </c>
      <c r="K61" s="8" t="s">
        <v>207</v>
      </c>
      <c r="L61" s="8" t="s">
        <v>207</v>
      </c>
      <c r="M61" s="8" t="s">
        <v>207</v>
      </c>
      <c r="N61" s="8" t="s">
        <v>207</v>
      </c>
      <c r="O61" s="8" t="s">
        <v>207</v>
      </c>
      <c r="P61" s="8" t="s">
        <v>207</v>
      </c>
      <c r="Q61" s="8" t="s">
        <v>207</v>
      </c>
      <c r="R61" s="8" t="s">
        <v>207</v>
      </c>
      <c r="S61" s="8" t="s">
        <v>207</v>
      </c>
      <c r="T61" s="8" t="s">
        <v>207</v>
      </c>
      <c r="U61" s="8" t="s">
        <v>207</v>
      </c>
      <c r="V61" s="8" t="s">
        <v>207</v>
      </c>
      <c r="W61" s="8" t="s">
        <v>207</v>
      </c>
      <c r="X61" s="8" t="s">
        <v>207</v>
      </c>
      <c r="Y61" s="8" t="s">
        <v>207</v>
      </c>
      <c r="Z61" s="8" t="s">
        <v>207</v>
      </c>
      <c r="AA61" s="8" t="s">
        <v>207</v>
      </c>
      <c r="AB61" s="8" t="s">
        <v>207</v>
      </c>
      <c r="AC61" s="8" t="s">
        <v>207</v>
      </c>
      <c r="AD61" s="8" t="s">
        <v>207</v>
      </c>
      <c r="AE61" s="8" t="s">
        <v>207</v>
      </c>
      <c r="AF61" s="8" t="s">
        <v>207</v>
      </c>
      <c r="AG61" s="8" t="s">
        <v>207</v>
      </c>
      <c r="AH61" s="8" t="s">
        <v>207</v>
      </c>
      <c r="AI61" s="8" t="s">
        <v>207</v>
      </c>
      <c r="AJ61" s="8" t="s">
        <v>207</v>
      </c>
      <c r="AK61" s="8" t="s">
        <v>207</v>
      </c>
      <c r="AL61" s="8" t="s">
        <v>207</v>
      </c>
      <c r="AM61" s="8" t="s">
        <v>207</v>
      </c>
      <c r="AN61" s="8" t="s">
        <v>207</v>
      </c>
      <c r="AO61" s="8" t="s">
        <v>207</v>
      </c>
      <c r="AP61" s="8" t="s">
        <v>207</v>
      </c>
      <c r="AQ61" s="8" t="s">
        <v>207</v>
      </c>
      <c r="AR61" s="8" t="s">
        <v>207</v>
      </c>
      <c r="AS61" s="8" t="s">
        <v>207</v>
      </c>
      <c r="AT61" s="8" t="s">
        <v>207</v>
      </c>
      <c r="AU61" s="8" t="s">
        <v>207</v>
      </c>
      <c r="AV61" s="8" t="s">
        <v>207</v>
      </c>
      <c r="AW61" s="8" t="s">
        <v>207</v>
      </c>
      <c r="AX61" s="8" t="s">
        <v>207</v>
      </c>
      <c r="AY61" s="8" t="s">
        <v>207</v>
      </c>
      <c r="AZ61" s="8" t="s">
        <v>207</v>
      </c>
      <c r="BA61" s="8" t="s">
        <v>207</v>
      </c>
      <c r="BB61" s="8"/>
      <c r="BC61" s="8"/>
      <c r="BD61" s="16">
        <f t="shared" si="12"/>
        <v>0</v>
      </c>
      <c r="BE61" s="17">
        <f t="shared" si="22"/>
        <v>0</v>
      </c>
      <c r="BF61" s="18">
        <f t="shared" si="23"/>
        <v>0</v>
      </c>
      <c r="BG61" s="19">
        <f t="shared" si="24"/>
        <v>0</v>
      </c>
      <c r="BH61" s="20">
        <f t="shared" si="25"/>
        <v>0</v>
      </c>
      <c r="BI61" s="21">
        <f t="shared" si="26"/>
        <v>0</v>
      </c>
      <c r="BJ61">
        <f t="shared" si="27"/>
        <v>47</v>
      </c>
    </row>
    <row r="62" spans="3:62" ht="13.5">
      <c r="C62" s="36" t="s">
        <v>305</v>
      </c>
      <c r="D62" s="13" t="s">
        <v>306</v>
      </c>
      <c r="E62" s="6" t="s">
        <v>374</v>
      </c>
      <c r="F62" s="3"/>
      <c r="G62" s="8" t="s">
        <v>210</v>
      </c>
      <c r="H62" s="8" t="s">
        <v>210</v>
      </c>
      <c r="I62" s="8" t="s">
        <v>210</v>
      </c>
      <c r="J62" s="8" t="s">
        <v>210</v>
      </c>
      <c r="K62" s="8" t="s">
        <v>210</v>
      </c>
      <c r="L62" s="8" t="s">
        <v>210</v>
      </c>
      <c r="M62" s="8" t="s">
        <v>210</v>
      </c>
      <c r="N62" s="8" t="s">
        <v>210</v>
      </c>
      <c r="O62" s="8" t="s">
        <v>210</v>
      </c>
      <c r="P62" s="8" t="s">
        <v>210</v>
      </c>
      <c r="Q62" s="8" t="s">
        <v>210</v>
      </c>
      <c r="R62" s="8" t="s">
        <v>210</v>
      </c>
      <c r="S62" s="8" t="s">
        <v>210</v>
      </c>
      <c r="T62" s="8" t="s">
        <v>210</v>
      </c>
      <c r="U62" s="8" t="s">
        <v>210</v>
      </c>
      <c r="V62" s="8" t="s">
        <v>210</v>
      </c>
      <c r="W62" s="8" t="s">
        <v>210</v>
      </c>
      <c r="X62" s="8" t="s">
        <v>210</v>
      </c>
      <c r="Y62" s="8" t="s">
        <v>210</v>
      </c>
      <c r="Z62" s="8" t="s">
        <v>210</v>
      </c>
      <c r="AA62" s="8" t="s">
        <v>210</v>
      </c>
      <c r="AB62" s="8" t="s">
        <v>210</v>
      </c>
      <c r="AC62" s="8" t="s">
        <v>210</v>
      </c>
      <c r="AD62" s="8" t="s">
        <v>210</v>
      </c>
      <c r="AE62" s="8" t="s">
        <v>210</v>
      </c>
      <c r="AF62" s="8" t="s">
        <v>210</v>
      </c>
      <c r="AG62" s="8" t="s">
        <v>210</v>
      </c>
      <c r="AH62" s="8" t="s">
        <v>210</v>
      </c>
      <c r="AI62" s="8" t="s">
        <v>210</v>
      </c>
      <c r="AJ62" s="8" t="s">
        <v>210</v>
      </c>
      <c r="AK62" s="8" t="s">
        <v>210</v>
      </c>
      <c r="AL62" s="8" t="s">
        <v>210</v>
      </c>
      <c r="AM62" s="8" t="s">
        <v>210</v>
      </c>
      <c r="AN62" s="8" t="s">
        <v>210</v>
      </c>
      <c r="AO62" s="8" t="s">
        <v>210</v>
      </c>
      <c r="AP62" s="8" t="s">
        <v>210</v>
      </c>
      <c r="AQ62" s="8" t="s">
        <v>210</v>
      </c>
      <c r="AR62" s="8" t="s">
        <v>210</v>
      </c>
      <c r="AS62" s="8" t="s">
        <v>210</v>
      </c>
      <c r="AT62" s="8" t="s">
        <v>210</v>
      </c>
      <c r="AU62" s="8" t="s">
        <v>210</v>
      </c>
      <c r="AV62" s="8" t="s">
        <v>210</v>
      </c>
      <c r="AW62" s="8" t="s">
        <v>210</v>
      </c>
      <c r="AX62" s="8" t="s">
        <v>210</v>
      </c>
      <c r="AY62" s="8" t="s">
        <v>210</v>
      </c>
      <c r="AZ62" s="8" t="s">
        <v>210</v>
      </c>
      <c r="BA62" s="8" t="s">
        <v>210</v>
      </c>
      <c r="BB62" s="8"/>
      <c r="BC62" s="8"/>
      <c r="BD62" s="16">
        <f t="shared" si="12"/>
        <v>0</v>
      </c>
      <c r="BE62" s="17">
        <f t="shared" si="22"/>
        <v>0</v>
      </c>
      <c r="BF62" s="18">
        <f t="shared" si="23"/>
        <v>0</v>
      </c>
      <c r="BG62" s="19">
        <f t="shared" si="24"/>
        <v>0</v>
      </c>
      <c r="BH62" s="20">
        <f t="shared" si="25"/>
        <v>0</v>
      </c>
      <c r="BI62" s="21">
        <f t="shared" si="26"/>
        <v>0</v>
      </c>
      <c r="BJ62">
        <f t="shared" si="27"/>
        <v>47</v>
      </c>
    </row>
    <row r="63" spans="3:62" ht="13.5">
      <c r="C63" s="36" t="s">
        <v>307</v>
      </c>
      <c r="D63" s="25" t="s">
        <v>308</v>
      </c>
      <c r="E63" s="3" t="s">
        <v>375</v>
      </c>
      <c r="F63" s="3" t="s">
        <v>265</v>
      </c>
      <c r="G63" s="8" t="s">
        <v>210</v>
      </c>
      <c r="H63" s="8" t="s">
        <v>210</v>
      </c>
      <c r="I63" s="8" t="s">
        <v>210</v>
      </c>
      <c r="J63" s="8" t="s">
        <v>210</v>
      </c>
      <c r="K63" s="8" t="s">
        <v>210</v>
      </c>
      <c r="L63" s="8" t="s">
        <v>210</v>
      </c>
      <c r="M63" s="8" t="s">
        <v>210</v>
      </c>
      <c r="N63" s="8" t="s">
        <v>210</v>
      </c>
      <c r="O63" s="8" t="s">
        <v>210</v>
      </c>
      <c r="P63" s="8" t="s">
        <v>210</v>
      </c>
      <c r="Q63" s="8" t="s">
        <v>210</v>
      </c>
      <c r="R63" s="8" t="s">
        <v>210</v>
      </c>
      <c r="S63" s="8" t="s">
        <v>210</v>
      </c>
      <c r="T63" s="8" t="s">
        <v>210</v>
      </c>
      <c r="U63" s="8" t="s">
        <v>210</v>
      </c>
      <c r="V63" s="8" t="s">
        <v>210</v>
      </c>
      <c r="W63" s="8" t="s">
        <v>210</v>
      </c>
      <c r="X63" s="8" t="s">
        <v>210</v>
      </c>
      <c r="Y63" s="8" t="s">
        <v>210</v>
      </c>
      <c r="Z63" s="8" t="s">
        <v>210</v>
      </c>
      <c r="AA63" s="8" t="s">
        <v>210</v>
      </c>
      <c r="AB63" s="8" t="s">
        <v>210</v>
      </c>
      <c r="AC63" s="8" t="s">
        <v>210</v>
      </c>
      <c r="AD63" s="8" t="s">
        <v>210</v>
      </c>
      <c r="AE63" s="8" t="s">
        <v>210</v>
      </c>
      <c r="AF63" s="8" t="s">
        <v>210</v>
      </c>
      <c r="AG63" s="8" t="s">
        <v>210</v>
      </c>
      <c r="AH63" s="8" t="s">
        <v>210</v>
      </c>
      <c r="AI63" s="8" t="s">
        <v>210</v>
      </c>
      <c r="AJ63" s="8" t="s">
        <v>210</v>
      </c>
      <c r="AK63" s="8" t="s">
        <v>210</v>
      </c>
      <c r="AL63" s="8" t="s">
        <v>210</v>
      </c>
      <c r="AM63" s="8" t="s">
        <v>210</v>
      </c>
      <c r="AN63" s="8" t="s">
        <v>210</v>
      </c>
      <c r="AO63" s="8" t="s">
        <v>210</v>
      </c>
      <c r="AP63" s="8" t="s">
        <v>210</v>
      </c>
      <c r="AQ63" s="8" t="s">
        <v>210</v>
      </c>
      <c r="AR63" s="8" t="s">
        <v>210</v>
      </c>
      <c r="AS63" s="8" t="s">
        <v>210</v>
      </c>
      <c r="AT63" s="8" t="s">
        <v>210</v>
      </c>
      <c r="AU63" s="8" t="s">
        <v>210</v>
      </c>
      <c r="AV63" s="8" t="s">
        <v>210</v>
      </c>
      <c r="AW63" s="8" t="s">
        <v>210</v>
      </c>
      <c r="AX63" s="8" t="s">
        <v>210</v>
      </c>
      <c r="AY63" s="8" t="s">
        <v>210</v>
      </c>
      <c r="AZ63" s="8" t="s">
        <v>210</v>
      </c>
      <c r="BA63" s="8" t="s">
        <v>210</v>
      </c>
      <c r="BB63" s="8"/>
      <c r="BC63" s="8"/>
      <c r="BD63" s="16">
        <f t="shared" si="12"/>
        <v>0</v>
      </c>
      <c r="BE63" s="17">
        <f t="shared" si="22"/>
        <v>0</v>
      </c>
      <c r="BF63" s="18">
        <f t="shared" si="23"/>
        <v>0</v>
      </c>
      <c r="BG63" s="19">
        <f t="shared" si="24"/>
        <v>0</v>
      </c>
      <c r="BH63" s="20">
        <f t="shared" si="25"/>
        <v>0</v>
      </c>
      <c r="BI63" s="21">
        <f t="shared" si="26"/>
        <v>0</v>
      </c>
      <c r="BJ63">
        <f t="shared" si="27"/>
        <v>47</v>
      </c>
    </row>
    <row r="64" spans="3:62" ht="13.5">
      <c r="C64" s="36" t="s">
        <v>309</v>
      </c>
      <c r="D64" s="13" t="s">
        <v>310</v>
      </c>
      <c r="E64" s="6" t="s">
        <v>374</v>
      </c>
      <c r="F64" s="3" t="s">
        <v>265</v>
      </c>
      <c r="G64" s="8" t="s">
        <v>221</v>
      </c>
      <c r="H64" s="8" t="s">
        <v>221</v>
      </c>
      <c r="I64" s="8" t="s">
        <v>221</v>
      </c>
      <c r="J64" s="8" t="s">
        <v>221</v>
      </c>
      <c r="K64" s="8" t="s">
        <v>221</v>
      </c>
      <c r="L64" s="8" t="s">
        <v>221</v>
      </c>
      <c r="M64" s="8" t="s">
        <v>221</v>
      </c>
      <c r="N64" s="8" t="s">
        <v>221</v>
      </c>
      <c r="O64" s="8" t="s">
        <v>221</v>
      </c>
      <c r="P64" s="8" t="s">
        <v>221</v>
      </c>
      <c r="Q64" s="8" t="s">
        <v>221</v>
      </c>
      <c r="R64" s="8" t="s">
        <v>221</v>
      </c>
      <c r="S64" s="8" t="s">
        <v>221</v>
      </c>
      <c r="T64" s="8" t="s">
        <v>221</v>
      </c>
      <c r="U64" s="8" t="s">
        <v>221</v>
      </c>
      <c r="V64" s="8" t="s">
        <v>221</v>
      </c>
      <c r="W64" s="8" t="s">
        <v>221</v>
      </c>
      <c r="X64" s="8" t="s">
        <v>221</v>
      </c>
      <c r="Y64" s="8" t="s">
        <v>221</v>
      </c>
      <c r="Z64" s="8" t="s">
        <v>221</v>
      </c>
      <c r="AA64" s="8" t="s">
        <v>221</v>
      </c>
      <c r="AB64" s="8" t="s">
        <v>221</v>
      </c>
      <c r="AC64" s="8" t="s">
        <v>221</v>
      </c>
      <c r="AD64" s="8" t="s">
        <v>221</v>
      </c>
      <c r="AE64" s="8" t="s">
        <v>221</v>
      </c>
      <c r="AF64" s="8" t="s">
        <v>221</v>
      </c>
      <c r="AG64" s="8" t="s">
        <v>221</v>
      </c>
      <c r="AH64" s="8" t="s">
        <v>221</v>
      </c>
      <c r="AI64" s="8" t="s">
        <v>221</v>
      </c>
      <c r="AJ64" s="8" t="s">
        <v>221</v>
      </c>
      <c r="AK64" s="8" t="s">
        <v>221</v>
      </c>
      <c r="AL64" s="8" t="s">
        <v>221</v>
      </c>
      <c r="AM64" s="8" t="s">
        <v>221</v>
      </c>
      <c r="AN64" s="8" t="s">
        <v>221</v>
      </c>
      <c r="AO64" s="8" t="s">
        <v>221</v>
      </c>
      <c r="AP64" s="8" t="s">
        <v>221</v>
      </c>
      <c r="AQ64" s="8" t="s">
        <v>221</v>
      </c>
      <c r="AR64" s="8" t="s">
        <v>221</v>
      </c>
      <c r="AS64" s="8" t="s">
        <v>221</v>
      </c>
      <c r="AT64" s="8" t="s">
        <v>221</v>
      </c>
      <c r="AU64" s="8" t="s">
        <v>221</v>
      </c>
      <c r="AV64" s="8" t="s">
        <v>221</v>
      </c>
      <c r="AW64" s="8" t="s">
        <v>221</v>
      </c>
      <c r="AX64" s="8" t="s">
        <v>221</v>
      </c>
      <c r="AY64" s="8" t="s">
        <v>221</v>
      </c>
      <c r="AZ64" s="8" t="s">
        <v>221</v>
      </c>
      <c r="BA64" s="8" t="s">
        <v>221</v>
      </c>
      <c r="BB64" s="8"/>
      <c r="BC64" s="8"/>
      <c r="BD64" s="16">
        <f t="shared" si="12"/>
        <v>0</v>
      </c>
      <c r="BE64" s="17">
        <f t="shared" si="22"/>
        <v>0</v>
      </c>
      <c r="BF64" s="18">
        <f t="shared" si="23"/>
        <v>0</v>
      </c>
      <c r="BG64" s="19">
        <f t="shared" si="24"/>
        <v>0</v>
      </c>
      <c r="BH64" s="20">
        <f t="shared" si="25"/>
        <v>0</v>
      </c>
      <c r="BI64" s="21">
        <f t="shared" si="26"/>
        <v>0</v>
      </c>
      <c r="BJ64">
        <f t="shared" si="27"/>
        <v>47</v>
      </c>
    </row>
    <row r="65" spans="3:62" ht="13.5">
      <c r="C65" s="36" t="s">
        <v>311</v>
      </c>
      <c r="D65" s="25" t="s">
        <v>312</v>
      </c>
      <c r="E65" s="3" t="s">
        <v>375</v>
      </c>
      <c r="F65" s="3" t="s">
        <v>265</v>
      </c>
      <c r="G65" s="8" t="s">
        <v>210</v>
      </c>
      <c r="H65" s="8" t="s">
        <v>210</v>
      </c>
      <c r="I65" s="8" t="s">
        <v>210</v>
      </c>
      <c r="J65" s="8" t="s">
        <v>210</v>
      </c>
      <c r="K65" s="8" t="s">
        <v>210</v>
      </c>
      <c r="L65" s="8" t="s">
        <v>210</v>
      </c>
      <c r="M65" s="8" t="s">
        <v>210</v>
      </c>
      <c r="N65" s="8" t="s">
        <v>210</v>
      </c>
      <c r="O65" s="8" t="s">
        <v>210</v>
      </c>
      <c r="P65" s="8" t="s">
        <v>210</v>
      </c>
      <c r="Q65" s="8" t="s">
        <v>210</v>
      </c>
      <c r="R65" s="8" t="s">
        <v>210</v>
      </c>
      <c r="S65" s="8" t="s">
        <v>210</v>
      </c>
      <c r="T65" s="8" t="s">
        <v>210</v>
      </c>
      <c r="U65" s="8" t="s">
        <v>210</v>
      </c>
      <c r="V65" s="8" t="s">
        <v>210</v>
      </c>
      <c r="W65" s="8" t="s">
        <v>210</v>
      </c>
      <c r="X65" s="8" t="s">
        <v>210</v>
      </c>
      <c r="Y65" s="8" t="s">
        <v>210</v>
      </c>
      <c r="Z65" s="8" t="s">
        <v>210</v>
      </c>
      <c r="AA65" s="8" t="s">
        <v>210</v>
      </c>
      <c r="AB65" s="8" t="s">
        <v>210</v>
      </c>
      <c r="AC65" s="8" t="s">
        <v>210</v>
      </c>
      <c r="AD65" s="8" t="s">
        <v>210</v>
      </c>
      <c r="AE65" s="8" t="s">
        <v>210</v>
      </c>
      <c r="AF65" s="8" t="s">
        <v>210</v>
      </c>
      <c r="AG65" s="8" t="s">
        <v>210</v>
      </c>
      <c r="AH65" s="8" t="s">
        <v>210</v>
      </c>
      <c r="AI65" s="8" t="s">
        <v>210</v>
      </c>
      <c r="AJ65" s="8" t="s">
        <v>210</v>
      </c>
      <c r="AK65" s="8" t="s">
        <v>210</v>
      </c>
      <c r="AL65" s="8" t="s">
        <v>210</v>
      </c>
      <c r="AM65" s="8" t="s">
        <v>210</v>
      </c>
      <c r="AN65" s="8" t="s">
        <v>210</v>
      </c>
      <c r="AO65" s="8" t="s">
        <v>210</v>
      </c>
      <c r="AP65" s="8" t="s">
        <v>210</v>
      </c>
      <c r="AQ65" s="8" t="s">
        <v>210</v>
      </c>
      <c r="AR65" s="8" t="s">
        <v>210</v>
      </c>
      <c r="AS65" s="8" t="s">
        <v>210</v>
      </c>
      <c r="AT65" s="8" t="s">
        <v>210</v>
      </c>
      <c r="AU65" s="8" t="s">
        <v>210</v>
      </c>
      <c r="AV65" s="8" t="s">
        <v>210</v>
      </c>
      <c r="AW65" s="8" t="s">
        <v>210</v>
      </c>
      <c r="AX65" s="8" t="s">
        <v>210</v>
      </c>
      <c r="AY65" s="8" t="s">
        <v>210</v>
      </c>
      <c r="AZ65" s="8" t="s">
        <v>210</v>
      </c>
      <c r="BA65" s="8" t="s">
        <v>210</v>
      </c>
      <c r="BB65" s="8"/>
      <c r="BC65" s="8"/>
      <c r="BD65" s="16">
        <f t="shared" si="12"/>
        <v>0</v>
      </c>
      <c r="BE65" s="17">
        <f t="shared" si="22"/>
        <v>0</v>
      </c>
      <c r="BF65" s="18">
        <f t="shared" si="23"/>
        <v>0</v>
      </c>
      <c r="BG65" s="19">
        <f t="shared" si="24"/>
        <v>0</v>
      </c>
      <c r="BH65" s="20">
        <f t="shared" si="25"/>
        <v>0</v>
      </c>
      <c r="BI65" s="21">
        <f t="shared" si="26"/>
        <v>0</v>
      </c>
      <c r="BJ65">
        <f t="shared" si="27"/>
        <v>47</v>
      </c>
    </row>
    <row r="66" spans="3:62" ht="13.5">
      <c r="C66" s="36" t="s">
        <v>313</v>
      </c>
      <c r="D66" s="25" t="s">
        <v>314</v>
      </c>
      <c r="E66" s="3" t="s">
        <v>375</v>
      </c>
      <c r="F66" s="3"/>
      <c r="G66" s="8" t="s">
        <v>210</v>
      </c>
      <c r="H66" s="8" t="s">
        <v>210</v>
      </c>
      <c r="I66" s="8" t="s">
        <v>210</v>
      </c>
      <c r="J66" s="8" t="s">
        <v>210</v>
      </c>
      <c r="K66" s="8" t="s">
        <v>210</v>
      </c>
      <c r="L66" s="8" t="s">
        <v>210</v>
      </c>
      <c r="M66" s="8" t="s">
        <v>210</v>
      </c>
      <c r="N66" s="8" t="s">
        <v>210</v>
      </c>
      <c r="O66" s="8" t="s">
        <v>210</v>
      </c>
      <c r="P66" s="8" t="s">
        <v>210</v>
      </c>
      <c r="Q66" s="8" t="s">
        <v>210</v>
      </c>
      <c r="R66" s="8" t="s">
        <v>210</v>
      </c>
      <c r="S66" s="8" t="s">
        <v>210</v>
      </c>
      <c r="T66" s="8" t="s">
        <v>210</v>
      </c>
      <c r="U66" s="8" t="s">
        <v>210</v>
      </c>
      <c r="V66" s="8" t="s">
        <v>210</v>
      </c>
      <c r="W66" s="8" t="s">
        <v>210</v>
      </c>
      <c r="X66" s="8" t="s">
        <v>210</v>
      </c>
      <c r="Y66" s="8" t="s">
        <v>210</v>
      </c>
      <c r="Z66" s="8" t="s">
        <v>210</v>
      </c>
      <c r="AA66" s="8" t="s">
        <v>210</v>
      </c>
      <c r="AB66" s="8" t="s">
        <v>210</v>
      </c>
      <c r="AC66" s="8" t="s">
        <v>210</v>
      </c>
      <c r="AD66" s="8" t="s">
        <v>210</v>
      </c>
      <c r="AE66" s="8" t="s">
        <v>210</v>
      </c>
      <c r="AF66" s="8" t="s">
        <v>210</v>
      </c>
      <c r="AG66" s="8" t="s">
        <v>210</v>
      </c>
      <c r="AH66" s="8" t="s">
        <v>210</v>
      </c>
      <c r="AI66" s="8" t="s">
        <v>210</v>
      </c>
      <c r="AJ66" s="8" t="s">
        <v>210</v>
      </c>
      <c r="AK66" s="8" t="s">
        <v>210</v>
      </c>
      <c r="AL66" s="8" t="s">
        <v>210</v>
      </c>
      <c r="AM66" s="8" t="s">
        <v>210</v>
      </c>
      <c r="AN66" s="8" t="s">
        <v>210</v>
      </c>
      <c r="AO66" s="8" t="s">
        <v>210</v>
      </c>
      <c r="AP66" s="8" t="s">
        <v>210</v>
      </c>
      <c r="AQ66" s="8" t="s">
        <v>210</v>
      </c>
      <c r="AR66" s="8" t="s">
        <v>210</v>
      </c>
      <c r="AS66" s="8" t="s">
        <v>210</v>
      </c>
      <c r="AT66" s="8" t="s">
        <v>210</v>
      </c>
      <c r="AU66" s="8" t="s">
        <v>210</v>
      </c>
      <c r="AV66" s="8" t="s">
        <v>210</v>
      </c>
      <c r="AW66" s="8" t="s">
        <v>210</v>
      </c>
      <c r="AX66" s="8" t="s">
        <v>210</v>
      </c>
      <c r="AY66" s="8" t="s">
        <v>210</v>
      </c>
      <c r="AZ66" s="8" t="s">
        <v>210</v>
      </c>
      <c r="BA66" s="8" t="s">
        <v>210</v>
      </c>
      <c r="BB66" s="8"/>
      <c r="BC66" s="8"/>
      <c r="BD66" s="16">
        <f t="shared" si="12"/>
        <v>0</v>
      </c>
      <c r="BE66" s="17">
        <f t="shared" si="22"/>
        <v>0</v>
      </c>
      <c r="BF66" s="18">
        <f t="shared" si="23"/>
        <v>0</v>
      </c>
      <c r="BG66" s="19">
        <f t="shared" si="24"/>
        <v>0</v>
      </c>
      <c r="BH66" s="20">
        <f t="shared" si="25"/>
        <v>0</v>
      </c>
      <c r="BI66" s="21">
        <f t="shared" si="26"/>
        <v>0</v>
      </c>
      <c r="BJ66">
        <f t="shared" si="27"/>
        <v>47</v>
      </c>
    </row>
    <row r="67" spans="3:62" ht="13.5">
      <c r="C67" s="36" t="s">
        <v>315</v>
      </c>
      <c r="D67" s="25" t="s">
        <v>316</v>
      </c>
      <c r="E67" s="3" t="s">
        <v>375</v>
      </c>
      <c r="F67" s="3" t="s">
        <v>265</v>
      </c>
      <c r="G67" s="8" t="s">
        <v>210</v>
      </c>
      <c r="H67" s="8" t="s">
        <v>210</v>
      </c>
      <c r="I67" s="8" t="s">
        <v>210</v>
      </c>
      <c r="J67" s="8" t="s">
        <v>210</v>
      </c>
      <c r="K67" s="8" t="s">
        <v>210</v>
      </c>
      <c r="L67" s="8" t="s">
        <v>210</v>
      </c>
      <c r="M67" s="8" t="s">
        <v>210</v>
      </c>
      <c r="N67" s="8" t="s">
        <v>210</v>
      </c>
      <c r="O67" s="8" t="s">
        <v>210</v>
      </c>
      <c r="P67" s="8" t="s">
        <v>210</v>
      </c>
      <c r="Q67" s="8" t="s">
        <v>210</v>
      </c>
      <c r="R67" s="8" t="s">
        <v>210</v>
      </c>
      <c r="S67" s="8" t="s">
        <v>210</v>
      </c>
      <c r="T67" s="8" t="s">
        <v>210</v>
      </c>
      <c r="U67" s="8" t="s">
        <v>210</v>
      </c>
      <c r="V67" s="8" t="s">
        <v>210</v>
      </c>
      <c r="W67" s="8" t="s">
        <v>210</v>
      </c>
      <c r="X67" s="8" t="s">
        <v>210</v>
      </c>
      <c r="Y67" s="8" t="s">
        <v>210</v>
      </c>
      <c r="Z67" s="8" t="s">
        <v>210</v>
      </c>
      <c r="AA67" s="8" t="s">
        <v>210</v>
      </c>
      <c r="AB67" s="8" t="s">
        <v>210</v>
      </c>
      <c r="AC67" s="8" t="s">
        <v>210</v>
      </c>
      <c r="AD67" s="8" t="s">
        <v>210</v>
      </c>
      <c r="AE67" s="8" t="s">
        <v>210</v>
      </c>
      <c r="AF67" s="8" t="s">
        <v>210</v>
      </c>
      <c r="AG67" s="8" t="s">
        <v>210</v>
      </c>
      <c r="AH67" s="8" t="s">
        <v>210</v>
      </c>
      <c r="AI67" s="8" t="s">
        <v>210</v>
      </c>
      <c r="AJ67" s="8" t="s">
        <v>210</v>
      </c>
      <c r="AK67" s="8" t="s">
        <v>210</v>
      </c>
      <c r="AL67" s="8" t="s">
        <v>210</v>
      </c>
      <c r="AM67" s="8" t="s">
        <v>210</v>
      </c>
      <c r="AN67" s="8" t="s">
        <v>210</v>
      </c>
      <c r="AO67" s="8" t="s">
        <v>210</v>
      </c>
      <c r="AP67" s="8" t="s">
        <v>210</v>
      </c>
      <c r="AQ67" s="8" t="s">
        <v>210</v>
      </c>
      <c r="AR67" s="8" t="s">
        <v>210</v>
      </c>
      <c r="AS67" s="8" t="s">
        <v>210</v>
      </c>
      <c r="AT67" s="8" t="s">
        <v>210</v>
      </c>
      <c r="AU67" s="8" t="s">
        <v>210</v>
      </c>
      <c r="AV67" s="8" t="s">
        <v>210</v>
      </c>
      <c r="AW67" s="8" t="s">
        <v>210</v>
      </c>
      <c r="AX67" s="8" t="s">
        <v>210</v>
      </c>
      <c r="AY67" s="8" t="s">
        <v>210</v>
      </c>
      <c r="AZ67" s="8" t="s">
        <v>210</v>
      </c>
      <c r="BA67" s="8" t="s">
        <v>210</v>
      </c>
      <c r="BB67" s="8"/>
      <c r="BC67" s="8"/>
      <c r="BD67" s="16">
        <f t="shared" si="12"/>
        <v>0</v>
      </c>
      <c r="BE67" s="17">
        <f t="shared" si="22"/>
        <v>0</v>
      </c>
      <c r="BF67" s="18">
        <f t="shared" si="23"/>
        <v>0</v>
      </c>
      <c r="BG67" s="19">
        <f t="shared" si="24"/>
        <v>0</v>
      </c>
      <c r="BH67" s="20">
        <f t="shared" si="25"/>
        <v>0</v>
      </c>
      <c r="BI67" s="21">
        <f t="shared" si="26"/>
        <v>0</v>
      </c>
      <c r="BJ67">
        <f t="shared" si="27"/>
        <v>47</v>
      </c>
    </row>
    <row r="68" spans="4:62" ht="13.5">
      <c r="D68" s="25" t="s">
        <v>317</v>
      </c>
      <c r="E68" s="3" t="s">
        <v>375</v>
      </c>
      <c r="F68" s="3"/>
      <c r="G68" s="8" t="s">
        <v>210</v>
      </c>
      <c r="H68" s="8" t="s">
        <v>210</v>
      </c>
      <c r="I68" s="8" t="s">
        <v>210</v>
      </c>
      <c r="J68" s="8" t="s">
        <v>210</v>
      </c>
      <c r="K68" s="8" t="s">
        <v>210</v>
      </c>
      <c r="L68" s="8" t="s">
        <v>210</v>
      </c>
      <c r="M68" s="8" t="s">
        <v>210</v>
      </c>
      <c r="N68" s="8" t="s">
        <v>210</v>
      </c>
      <c r="O68" s="8" t="s">
        <v>210</v>
      </c>
      <c r="P68" s="8" t="s">
        <v>210</v>
      </c>
      <c r="Q68" s="8" t="s">
        <v>210</v>
      </c>
      <c r="R68" s="8" t="s">
        <v>210</v>
      </c>
      <c r="S68" s="8" t="s">
        <v>210</v>
      </c>
      <c r="T68" s="8" t="s">
        <v>210</v>
      </c>
      <c r="U68" s="8" t="s">
        <v>210</v>
      </c>
      <c r="V68" s="8" t="s">
        <v>210</v>
      </c>
      <c r="W68" s="8" t="s">
        <v>210</v>
      </c>
      <c r="X68" s="8" t="s">
        <v>210</v>
      </c>
      <c r="Y68" s="8" t="s">
        <v>210</v>
      </c>
      <c r="Z68" s="8" t="s">
        <v>210</v>
      </c>
      <c r="AA68" s="8" t="s">
        <v>210</v>
      </c>
      <c r="AB68" s="8" t="s">
        <v>210</v>
      </c>
      <c r="AC68" s="8" t="s">
        <v>210</v>
      </c>
      <c r="AD68" s="8" t="s">
        <v>210</v>
      </c>
      <c r="AE68" s="8" t="s">
        <v>210</v>
      </c>
      <c r="AF68" s="8" t="s">
        <v>210</v>
      </c>
      <c r="AG68" s="8" t="s">
        <v>210</v>
      </c>
      <c r="AH68" s="8" t="s">
        <v>210</v>
      </c>
      <c r="AI68" s="8" t="s">
        <v>210</v>
      </c>
      <c r="AJ68" s="8" t="s">
        <v>210</v>
      </c>
      <c r="AK68" s="8" t="s">
        <v>210</v>
      </c>
      <c r="AL68" s="8" t="s">
        <v>210</v>
      </c>
      <c r="AM68" s="8" t="s">
        <v>210</v>
      </c>
      <c r="AN68" s="8" t="s">
        <v>210</v>
      </c>
      <c r="AO68" s="8" t="s">
        <v>210</v>
      </c>
      <c r="AP68" s="8" t="s">
        <v>210</v>
      </c>
      <c r="AQ68" s="8" t="s">
        <v>210</v>
      </c>
      <c r="AR68" s="8" t="s">
        <v>210</v>
      </c>
      <c r="AS68" s="8" t="s">
        <v>210</v>
      </c>
      <c r="AT68" s="8" t="s">
        <v>210</v>
      </c>
      <c r="AU68" s="8" t="s">
        <v>210</v>
      </c>
      <c r="AV68" s="8" t="s">
        <v>210</v>
      </c>
      <c r="AW68" s="8" t="s">
        <v>210</v>
      </c>
      <c r="AX68" s="8" t="s">
        <v>210</v>
      </c>
      <c r="AY68" s="8" t="s">
        <v>210</v>
      </c>
      <c r="AZ68" s="8" t="s">
        <v>210</v>
      </c>
      <c r="BA68" s="8" t="s">
        <v>210</v>
      </c>
      <c r="BB68" s="8"/>
      <c r="BC68" s="8"/>
      <c r="BD68" s="16">
        <f t="shared" si="12"/>
        <v>0</v>
      </c>
      <c r="BE68" s="17">
        <f t="shared" si="22"/>
        <v>0</v>
      </c>
      <c r="BF68" s="18">
        <f t="shared" si="23"/>
        <v>0</v>
      </c>
      <c r="BG68" s="19">
        <f t="shared" si="24"/>
        <v>0</v>
      </c>
      <c r="BH68" s="20">
        <f t="shared" si="25"/>
        <v>0</v>
      </c>
      <c r="BI68" s="21">
        <f t="shared" si="26"/>
        <v>0</v>
      </c>
      <c r="BJ68">
        <f t="shared" si="27"/>
        <v>47</v>
      </c>
    </row>
    <row r="69" spans="4:62" ht="13.5">
      <c r="D69" s="13" t="s">
        <v>318</v>
      </c>
      <c r="E69" s="6" t="s">
        <v>374</v>
      </c>
      <c r="F69" s="3"/>
      <c r="G69" s="8" t="s">
        <v>210</v>
      </c>
      <c r="H69" s="8" t="s">
        <v>210</v>
      </c>
      <c r="I69" s="8" t="s">
        <v>210</v>
      </c>
      <c r="J69" s="8" t="s">
        <v>210</v>
      </c>
      <c r="K69" s="8" t="s">
        <v>210</v>
      </c>
      <c r="L69" s="8" t="s">
        <v>210</v>
      </c>
      <c r="M69" s="8" t="s">
        <v>210</v>
      </c>
      <c r="N69" s="8" t="s">
        <v>210</v>
      </c>
      <c r="O69" s="8" t="s">
        <v>210</v>
      </c>
      <c r="P69" s="8" t="s">
        <v>210</v>
      </c>
      <c r="Q69" s="8" t="s">
        <v>210</v>
      </c>
      <c r="R69" s="8" t="s">
        <v>210</v>
      </c>
      <c r="S69" s="8" t="s">
        <v>210</v>
      </c>
      <c r="T69" s="8" t="s">
        <v>210</v>
      </c>
      <c r="U69" s="8" t="s">
        <v>210</v>
      </c>
      <c r="V69" s="8" t="s">
        <v>210</v>
      </c>
      <c r="W69" s="8" t="s">
        <v>210</v>
      </c>
      <c r="X69" s="8" t="s">
        <v>210</v>
      </c>
      <c r="Y69" s="8" t="s">
        <v>210</v>
      </c>
      <c r="Z69" s="8" t="s">
        <v>210</v>
      </c>
      <c r="AA69" s="8" t="s">
        <v>210</v>
      </c>
      <c r="AB69" s="8" t="s">
        <v>210</v>
      </c>
      <c r="AC69" s="8" t="s">
        <v>210</v>
      </c>
      <c r="AD69" s="8" t="s">
        <v>210</v>
      </c>
      <c r="AE69" s="8" t="s">
        <v>210</v>
      </c>
      <c r="AF69" s="8" t="s">
        <v>210</v>
      </c>
      <c r="AG69" s="8" t="s">
        <v>210</v>
      </c>
      <c r="AH69" s="8" t="s">
        <v>210</v>
      </c>
      <c r="AI69" s="8" t="s">
        <v>210</v>
      </c>
      <c r="AJ69" s="8" t="s">
        <v>210</v>
      </c>
      <c r="AK69" s="8" t="s">
        <v>210</v>
      </c>
      <c r="AL69" s="8" t="s">
        <v>210</v>
      </c>
      <c r="AM69" s="8" t="s">
        <v>210</v>
      </c>
      <c r="AN69" s="8" t="s">
        <v>210</v>
      </c>
      <c r="AO69" s="8" t="s">
        <v>210</v>
      </c>
      <c r="AP69" s="8" t="s">
        <v>210</v>
      </c>
      <c r="AQ69" s="8" t="s">
        <v>210</v>
      </c>
      <c r="AR69" s="8" t="s">
        <v>210</v>
      </c>
      <c r="AS69" s="8" t="s">
        <v>210</v>
      </c>
      <c r="AT69" s="8" t="s">
        <v>210</v>
      </c>
      <c r="AU69" s="8" t="s">
        <v>210</v>
      </c>
      <c r="AV69" s="8" t="s">
        <v>210</v>
      </c>
      <c r="AW69" s="8" t="s">
        <v>210</v>
      </c>
      <c r="AX69" s="8" t="s">
        <v>210</v>
      </c>
      <c r="AY69" s="8" t="s">
        <v>210</v>
      </c>
      <c r="AZ69" s="8" t="s">
        <v>210</v>
      </c>
      <c r="BA69" s="8" t="s">
        <v>210</v>
      </c>
      <c r="BB69" s="8"/>
      <c r="BC69" s="8"/>
      <c r="BD69" s="16">
        <f t="shared" si="12"/>
        <v>0</v>
      </c>
      <c r="BE69" s="17">
        <f t="shared" si="22"/>
        <v>0</v>
      </c>
      <c r="BF69" s="18">
        <f t="shared" si="23"/>
        <v>0</v>
      </c>
      <c r="BG69" s="19">
        <f t="shared" si="24"/>
        <v>0</v>
      </c>
      <c r="BH69" s="20">
        <f t="shared" si="25"/>
        <v>0</v>
      </c>
      <c r="BI69" s="21">
        <f t="shared" si="26"/>
        <v>0</v>
      </c>
      <c r="BJ69">
        <f t="shared" si="27"/>
        <v>47</v>
      </c>
    </row>
    <row r="70" spans="4:62" ht="13.5">
      <c r="D70" s="13" t="s">
        <v>319</v>
      </c>
      <c r="E70" s="6" t="s">
        <v>374</v>
      </c>
      <c r="F70" s="3"/>
      <c r="G70" s="8" t="s">
        <v>210</v>
      </c>
      <c r="H70" s="8" t="s">
        <v>210</v>
      </c>
      <c r="I70" s="8" t="s">
        <v>210</v>
      </c>
      <c r="J70" s="8" t="s">
        <v>210</v>
      </c>
      <c r="K70" s="8" t="s">
        <v>210</v>
      </c>
      <c r="L70" s="8" t="s">
        <v>210</v>
      </c>
      <c r="M70" s="8" t="s">
        <v>210</v>
      </c>
      <c r="N70" s="8" t="s">
        <v>210</v>
      </c>
      <c r="O70" s="8" t="s">
        <v>210</v>
      </c>
      <c r="P70" s="8" t="s">
        <v>210</v>
      </c>
      <c r="Q70" s="8" t="s">
        <v>210</v>
      </c>
      <c r="R70" s="8" t="s">
        <v>210</v>
      </c>
      <c r="S70" s="8" t="s">
        <v>210</v>
      </c>
      <c r="T70" s="8" t="s">
        <v>210</v>
      </c>
      <c r="U70" s="8" t="s">
        <v>210</v>
      </c>
      <c r="V70" s="8" t="s">
        <v>210</v>
      </c>
      <c r="W70" s="8" t="s">
        <v>210</v>
      </c>
      <c r="X70" s="8" t="s">
        <v>210</v>
      </c>
      <c r="Y70" s="8" t="s">
        <v>210</v>
      </c>
      <c r="Z70" s="8" t="s">
        <v>210</v>
      </c>
      <c r="AA70" s="8" t="s">
        <v>210</v>
      </c>
      <c r="AB70" s="8" t="s">
        <v>210</v>
      </c>
      <c r="AC70" s="8" t="s">
        <v>210</v>
      </c>
      <c r="AD70" s="8" t="s">
        <v>210</v>
      </c>
      <c r="AE70" s="8" t="s">
        <v>210</v>
      </c>
      <c r="AF70" s="8" t="s">
        <v>210</v>
      </c>
      <c r="AG70" s="8" t="s">
        <v>210</v>
      </c>
      <c r="AH70" s="8" t="s">
        <v>210</v>
      </c>
      <c r="AI70" s="8" t="s">
        <v>210</v>
      </c>
      <c r="AJ70" s="8" t="s">
        <v>210</v>
      </c>
      <c r="AK70" s="8" t="s">
        <v>210</v>
      </c>
      <c r="AL70" s="8" t="s">
        <v>210</v>
      </c>
      <c r="AM70" s="8" t="s">
        <v>210</v>
      </c>
      <c r="AN70" s="8" t="s">
        <v>210</v>
      </c>
      <c r="AO70" s="8" t="s">
        <v>210</v>
      </c>
      <c r="AP70" s="8" t="s">
        <v>210</v>
      </c>
      <c r="AQ70" s="8" t="s">
        <v>210</v>
      </c>
      <c r="AR70" s="8" t="s">
        <v>210</v>
      </c>
      <c r="AS70" s="8" t="s">
        <v>210</v>
      </c>
      <c r="AT70" s="8" t="s">
        <v>210</v>
      </c>
      <c r="AU70" s="8" t="s">
        <v>210</v>
      </c>
      <c r="AV70" s="8" t="s">
        <v>210</v>
      </c>
      <c r="AW70" s="8" t="s">
        <v>210</v>
      </c>
      <c r="AX70" s="8" t="s">
        <v>210</v>
      </c>
      <c r="AY70" s="8" t="s">
        <v>210</v>
      </c>
      <c r="AZ70" s="8" t="s">
        <v>210</v>
      </c>
      <c r="BA70" s="8" t="s">
        <v>210</v>
      </c>
      <c r="BB70" s="8"/>
      <c r="BC70" s="8"/>
      <c r="BD70" s="16">
        <f t="shared" si="12"/>
        <v>0</v>
      </c>
      <c r="BE70" s="17">
        <f t="shared" si="22"/>
        <v>0</v>
      </c>
      <c r="BF70" s="18">
        <f t="shared" si="23"/>
        <v>0</v>
      </c>
      <c r="BG70" s="19">
        <f t="shared" si="24"/>
        <v>0</v>
      </c>
      <c r="BH70" s="20">
        <f t="shared" si="25"/>
        <v>0</v>
      </c>
      <c r="BI70" s="21">
        <f t="shared" si="26"/>
        <v>0</v>
      </c>
      <c r="BJ70">
        <f t="shared" si="27"/>
        <v>47</v>
      </c>
    </row>
    <row r="71" spans="4:62" ht="13.5">
      <c r="D71" s="25" t="s">
        <v>320</v>
      </c>
      <c r="E71" s="3" t="s">
        <v>375</v>
      </c>
      <c r="F71" s="3"/>
      <c r="G71" s="8" t="s">
        <v>210</v>
      </c>
      <c r="H71" s="8" t="s">
        <v>210</v>
      </c>
      <c r="I71" s="8" t="s">
        <v>210</v>
      </c>
      <c r="J71" s="8" t="s">
        <v>210</v>
      </c>
      <c r="K71" s="8" t="s">
        <v>210</v>
      </c>
      <c r="L71" s="8" t="s">
        <v>210</v>
      </c>
      <c r="M71" s="8" t="s">
        <v>210</v>
      </c>
      <c r="N71" s="8" t="s">
        <v>210</v>
      </c>
      <c r="O71" s="8" t="s">
        <v>210</v>
      </c>
      <c r="P71" s="8" t="s">
        <v>210</v>
      </c>
      <c r="Q71" s="8" t="s">
        <v>210</v>
      </c>
      <c r="R71" s="8" t="s">
        <v>210</v>
      </c>
      <c r="S71" s="8" t="s">
        <v>210</v>
      </c>
      <c r="T71" s="8" t="s">
        <v>210</v>
      </c>
      <c r="U71" s="8" t="s">
        <v>210</v>
      </c>
      <c r="V71" s="8" t="s">
        <v>210</v>
      </c>
      <c r="W71" s="8" t="s">
        <v>210</v>
      </c>
      <c r="X71" s="8" t="s">
        <v>210</v>
      </c>
      <c r="Y71" s="8" t="s">
        <v>210</v>
      </c>
      <c r="Z71" s="8" t="s">
        <v>210</v>
      </c>
      <c r="AA71" s="8" t="s">
        <v>210</v>
      </c>
      <c r="AB71" s="8" t="s">
        <v>210</v>
      </c>
      <c r="AC71" s="8" t="s">
        <v>210</v>
      </c>
      <c r="AD71" s="8" t="s">
        <v>210</v>
      </c>
      <c r="AE71" s="8" t="s">
        <v>210</v>
      </c>
      <c r="AF71" s="8" t="s">
        <v>210</v>
      </c>
      <c r="AG71" s="8" t="s">
        <v>210</v>
      </c>
      <c r="AH71" s="8" t="s">
        <v>210</v>
      </c>
      <c r="AI71" s="8" t="s">
        <v>210</v>
      </c>
      <c r="AJ71" s="8" t="s">
        <v>210</v>
      </c>
      <c r="AK71" s="8" t="s">
        <v>210</v>
      </c>
      <c r="AL71" s="8" t="s">
        <v>210</v>
      </c>
      <c r="AM71" s="8" t="s">
        <v>210</v>
      </c>
      <c r="AN71" s="8" t="s">
        <v>210</v>
      </c>
      <c r="AO71" s="8" t="s">
        <v>210</v>
      </c>
      <c r="AP71" s="8" t="s">
        <v>210</v>
      </c>
      <c r="AQ71" s="8" t="s">
        <v>210</v>
      </c>
      <c r="AR71" s="8" t="s">
        <v>210</v>
      </c>
      <c r="AS71" s="8" t="s">
        <v>210</v>
      </c>
      <c r="AT71" s="8" t="s">
        <v>210</v>
      </c>
      <c r="AU71" s="8" t="s">
        <v>210</v>
      </c>
      <c r="AV71" s="8" t="s">
        <v>210</v>
      </c>
      <c r="AW71" s="8" t="s">
        <v>210</v>
      </c>
      <c r="AX71" s="8" t="s">
        <v>210</v>
      </c>
      <c r="AY71" s="8" t="s">
        <v>210</v>
      </c>
      <c r="AZ71" s="8" t="s">
        <v>210</v>
      </c>
      <c r="BA71" s="8" t="s">
        <v>210</v>
      </c>
      <c r="BB71" s="8"/>
      <c r="BC71" s="8"/>
      <c r="BD71" s="16">
        <f t="shared" si="12"/>
        <v>0</v>
      </c>
      <c r="BE71" s="17">
        <f t="shared" si="22"/>
        <v>0</v>
      </c>
      <c r="BF71" s="18">
        <f t="shared" si="23"/>
        <v>0</v>
      </c>
      <c r="BG71" s="19">
        <f t="shared" si="24"/>
        <v>0</v>
      </c>
      <c r="BH71" s="20">
        <f t="shared" si="25"/>
        <v>0</v>
      </c>
      <c r="BI71" s="21">
        <f t="shared" si="26"/>
        <v>0</v>
      </c>
      <c r="BJ71">
        <f t="shared" si="27"/>
        <v>47</v>
      </c>
    </row>
    <row r="72" spans="3:62" ht="13.5">
      <c r="C72" s="35"/>
      <c r="D72" s="13" t="s">
        <v>321</v>
      </c>
      <c r="E72" s="6" t="s">
        <v>374</v>
      </c>
      <c r="G72" s="8" t="s">
        <v>210</v>
      </c>
      <c r="H72" s="8" t="s">
        <v>210</v>
      </c>
      <c r="I72" s="8" t="s">
        <v>210</v>
      </c>
      <c r="J72" s="8" t="s">
        <v>210</v>
      </c>
      <c r="K72" s="8" t="s">
        <v>210</v>
      </c>
      <c r="L72" s="8" t="s">
        <v>210</v>
      </c>
      <c r="M72" s="8" t="s">
        <v>210</v>
      </c>
      <c r="N72" s="8" t="s">
        <v>210</v>
      </c>
      <c r="O72" s="8" t="s">
        <v>210</v>
      </c>
      <c r="P72" s="8" t="s">
        <v>210</v>
      </c>
      <c r="Q72" s="8" t="s">
        <v>210</v>
      </c>
      <c r="R72" s="8" t="s">
        <v>210</v>
      </c>
      <c r="S72" s="8" t="s">
        <v>210</v>
      </c>
      <c r="T72" s="8" t="s">
        <v>210</v>
      </c>
      <c r="U72" s="8" t="s">
        <v>210</v>
      </c>
      <c r="V72" s="8" t="s">
        <v>210</v>
      </c>
      <c r="W72" s="8" t="s">
        <v>210</v>
      </c>
      <c r="X72" s="8" t="s">
        <v>210</v>
      </c>
      <c r="Y72" s="8" t="s">
        <v>210</v>
      </c>
      <c r="Z72" s="8" t="s">
        <v>210</v>
      </c>
      <c r="AA72" s="8" t="s">
        <v>210</v>
      </c>
      <c r="AB72" s="8" t="s">
        <v>210</v>
      </c>
      <c r="AC72" s="8" t="s">
        <v>210</v>
      </c>
      <c r="AD72" s="8" t="s">
        <v>210</v>
      </c>
      <c r="AE72" s="8" t="s">
        <v>210</v>
      </c>
      <c r="AF72" s="8" t="s">
        <v>210</v>
      </c>
      <c r="AG72" s="8" t="s">
        <v>210</v>
      </c>
      <c r="AH72" s="8" t="s">
        <v>210</v>
      </c>
      <c r="AI72" s="8" t="s">
        <v>210</v>
      </c>
      <c r="AJ72" s="8" t="s">
        <v>210</v>
      </c>
      <c r="AK72" s="8" t="s">
        <v>210</v>
      </c>
      <c r="AL72" s="8" t="s">
        <v>210</v>
      </c>
      <c r="AM72" s="8" t="s">
        <v>210</v>
      </c>
      <c r="AN72" s="8" t="s">
        <v>210</v>
      </c>
      <c r="AO72" s="8" t="s">
        <v>210</v>
      </c>
      <c r="AP72" s="8" t="s">
        <v>210</v>
      </c>
      <c r="AQ72" s="8" t="s">
        <v>210</v>
      </c>
      <c r="AR72" s="8" t="s">
        <v>210</v>
      </c>
      <c r="AS72" s="8" t="s">
        <v>210</v>
      </c>
      <c r="AT72" s="8" t="s">
        <v>210</v>
      </c>
      <c r="AU72" s="8" t="s">
        <v>210</v>
      </c>
      <c r="AV72" s="8" t="s">
        <v>210</v>
      </c>
      <c r="AW72" s="8" t="s">
        <v>210</v>
      </c>
      <c r="AX72" s="8" t="s">
        <v>210</v>
      </c>
      <c r="AY72" s="8" t="s">
        <v>210</v>
      </c>
      <c r="AZ72" s="8" t="s">
        <v>210</v>
      </c>
      <c r="BA72" s="8" t="s">
        <v>210</v>
      </c>
      <c r="BB72" s="8"/>
      <c r="BC72" s="8"/>
      <c r="BD72" s="16">
        <f t="shared" si="12"/>
        <v>0</v>
      </c>
      <c r="BE72" s="17">
        <f t="shared" si="22"/>
        <v>0</v>
      </c>
      <c r="BF72" s="18">
        <f t="shared" si="23"/>
        <v>0</v>
      </c>
      <c r="BG72" s="19">
        <f t="shared" si="24"/>
        <v>0</v>
      </c>
      <c r="BH72" s="20">
        <f t="shared" si="25"/>
        <v>0</v>
      </c>
      <c r="BI72" s="21">
        <f t="shared" si="26"/>
        <v>0</v>
      </c>
      <c r="BJ72">
        <f t="shared" si="27"/>
        <v>47</v>
      </c>
    </row>
    <row r="73" spans="3:62" ht="13.5">
      <c r="C73" s="49"/>
      <c r="D73" s="13" t="s">
        <v>322</v>
      </c>
      <c r="E73" s="6" t="s">
        <v>374</v>
      </c>
      <c r="F73" s="13"/>
      <c r="G73" s="8" t="s">
        <v>210</v>
      </c>
      <c r="H73" s="8" t="s">
        <v>210</v>
      </c>
      <c r="I73" s="8" t="s">
        <v>210</v>
      </c>
      <c r="J73" s="8" t="s">
        <v>210</v>
      </c>
      <c r="K73" s="8" t="s">
        <v>210</v>
      </c>
      <c r="L73" s="8" t="s">
        <v>210</v>
      </c>
      <c r="M73" s="8" t="s">
        <v>210</v>
      </c>
      <c r="N73" s="8" t="s">
        <v>210</v>
      </c>
      <c r="O73" s="8" t="s">
        <v>210</v>
      </c>
      <c r="P73" s="8" t="s">
        <v>210</v>
      </c>
      <c r="Q73" s="8" t="s">
        <v>210</v>
      </c>
      <c r="R73" s="8" t="s">
        <v>210</v>
      </c>
      <c r="S73" s="8" t="s">
        <v>210</v>
      </c>
      <c r="T73" s="8" t="s">
        <v>210</v>
      </c>
      <c r="U73" s="8" t="s">
        <v>210</v>
      </c>
      <c r="V73" s="8" t="s">
        <v>210</v>
      </c>
      <c r="W73" s="8" t="s">
        <v>210</v>
      </c>
      <c r="X73" s="8" t="s">
        <v>210</v>
      </c>
      <c r="Y73" s="8" t="s">
        <v>210</v>
      </c>
      <c r="Z73" s="8" t="s">
        <v>210</v>
      </c>
      <c r="AA73" s="8" t="s">
        <v>210</v>
      </c>
      <c r="AB73" s="8" t="s">
        <v>210</v>
      </c>
      <c r="AC73" s="8" t="s">
        <v>210</v>
      </c>
      <c r="AD73" s="8" t="s">
        <v>210</v>
      </c>
      <c r="AE73" s="8" t="s">
        <v>210</v>
      </c>
      <c r="AF73" s="8" t="s">
        <v>210</v>
      </c>
      <c r="AG73" s="8" t="s">
        <v>210</v>
      </c>
      <c r="AH73" s="8" t="s">
        <v>210</v>
      </c>
      <c r="AI73" s="8" t="s">
        <v>210</v>
      </c>
      <c r="AJ73" s="8" t="s">
        <v>210</v>
      </c>
      <c r="AK73" s="8" t="s">
        <v>210</v>
      </c>
      <c r="AL73" s="8" t="s">
        <v>210</v>
      </c>
      <c r="AM73" s="8" t="s">
        <v>210</v>
      </c>
      <c r="AN73" s="8" t="s">
        <v>210</v>
      </c>
      <c r="AO73" s="8" t="s">
        <v>210</v>
      </c>
      <c r="AP73" s="8" t="s">
        <v>210</v>
      </c>
      <c r="AQ73" s="8" t="s">
        <v>210</v>
      </c>
      <c r="AR73" s="8" t="s">
        <v>210</v>
      </c>
      <c r="AS73" s="8" t="s">
        <v>210</v>
      </c>
      <c r="AT73" s="8" t="s">
        <v>210</v>
      </c>
      <c r="AU73" s="8" t="s">
        <v>210</v>
      </c>
      <c r="AV73" s="8" t="s">
        <v>210</v>
      </c>
      <c r="AW73" s="8" t="s">
        <v>210</v>
      </c>
      <c r="AX73" s="8" t="s">
        <v>210</v>
      </c>
      <c r="AY73" s="8" t="s">
        <v>210</v>
      </c>
      <c r="AZ73" s="8" t="s">
        <v>210</v>
      </c>
      <c r="BA73" s="8" t="s">
        <v>210</v>
      </c>
      <c r="BB73" s="8"/>
      <c r="BC73" s="8"/>
      <c r="BD73" s="16">
        <f t="shared" si="12"/>
        <v>0</v>
      </c>
      <c r="BE73" s="17">
        <f t="shared" si="22"/>
        <v>0</v>
      </c>
      <c r="BF73" s="18">
        <f t="shared" si="23"/>
        <v>0</v>
      </c>
      <c r="BG73" s="19">
        <f t="shared" si="24"/>
        <v>0</v>
      </c>
      <c r="BH73" s="20">
        <f t="shared" si="25"/>
        <v>0</v>
      </c>
      <c r="BI73" s="21">
        <f t="shared" si="26"/>
        <v>0</v>
      </c>
      <c r="BJ73">
        <f t="shared" si="27"/>
        <v>47</v>
      </c>
    </row>
    <row r="74" spans="3:62" ht="13.5">
      <c r="C74" s="49"/>
      <c r="D74" s="13" t="s">
        <v>326</v>
      </c>
      <c r="E74" s="3" t="s">
        <v>375</v>
      </c>
      <c r="F74" s="13"/>
      <c r="G74" s="8" t="s">
        <v>210</v>
      </c>
      <c r="H74" s="8" t="s">
        <v>210</v>
      </c>
      <c r="I74" s="8" t="s">
        <v>210</v>
      </c>
      <c r="J74" s="8" t="s">
        <v>210</v>
      </c>
      <c r="K74" s="8" t="s">
        <v>210</v>
      </c>
      <c r="L74" s="8" t="s">
        <v>210</v>
      </c>
      <c r="M74" s="8" t="s">
        <v>210</v>
      </c>
      <c r="N74" s="8" t="s">
        <v>210</v>
      </c>
      <c r="O74" s="8" t="s">
        <v>210</v>
      </c>
      <c r="P74" s="8" t="s">
        <v>210</v>
      </c>
      <c r="Q74" s="8" t="s">
        <v>210</v>
      </c>
      <c r="R74" s="8" t="s">
        <v>210</v>
      </c>
      <c r="S74" s="8" t="s">
        <v>210</v>
      </c>
      <c r="T74" s="8" t="s">
        <v>210</v>
      </c>
      <c r="U74" s="8" t="s">
        <v>210</v>
      </c>
      <c r="V74" s="8" t="s">
        <v>210</v>
      </c>
      <c r="W74" s="8" t="s">
        <v>210</v>
      </c>
      <c r="X74" s="8" t="s">
        <v>210</v>
      </c>
      <c r="Y74" s="8" t="s">
        <v>210</v>
      </c>
      <c r="Z74" s="8" t="s">
        <v>210</v>
      </c>
      <c r="AA74" s="8" t="s">
        <v>210</v>
      </c>
      <c r="AB74" s="8" t="s">
        <v>210</v>
      </c>
      <c r="AC74" s="8" t="s">
        <v>210</v>
      </c>
      <c r="AD74" s="8" t="s">
        <v>210</v>
      </c>
      <c r="AE74" s="8" t="s">
        <v>210</v>
      </c>
      <c r="AF74" s="8" t="s">
        <v>210</v>
      </c>
      <c r="AG74" s="8" t="s">
        <v>210</v>
      </c>
      <c r="AH74" s="8" t="s">
        <v>210</v>
      </c>
      <c r="AI74" s="8" t="s">
        <v>210</v>
      </c>
      <c r="AJ74" s="8" t="s">
        <v>210</v>
      </c>
      <c r="AK74" s="8" t="s">
        <v>210</v>
      </c>
      <c r="AL74" s="8" t="s">
        <v>210</v>
      </c>
      <c r="AM74" s="8" t="s">
        <v>210</v>
      </c>
      <c r="AN74" s="8" t="s">
        <v>210</v>
      </c>
      <c r="AO74" s="8" t="s">
        <v>210</v>
      </c>
      <c r="AP74" s="8" t="s">
        <v>210</v>
      </c>
      <c r="AQ74" s="8" t="s">
        <v>210</v>
      </c>
      <c r="AR74" s="8" t="s">
        <v>210</v>
      </c>
      <c r="AS74" s="8" t="s">
        <v>210</v>
      </c>
      <c r="AT74" s="8" t="s">
        <v>210</v>
      </c>
      <c r="AU74" s="8" t="s">
        <v>210</v>
      </c>
      <c r="AV74" s="8" t="s">
        <v>210</v>
      </c>
      <c r="AW74" s="8" t="s">
        <v>210</v>
      </c>
      <c r="AX74" s="8" t="s">
        <v>210</v>
      </c>
      <c r="AY74" s="8" t="s">
        <v>210</v>
      </c>
      <c r="AZ74" s="8" t="s">
        <v>210</v>
      </c>
      <c r="BA74" s="8" t="s">
        <v>210</v>
      </c>
      <c r="BB74" s="8"/>
      <c r="BC74" s="8"/>
      <c r="BD74" s="16">
        <f t="shared" si="12"/>
        <v>0</v>
      </c>
      <c r="BE74" s="17">
        <f t="shared" si="22"/>
        <v>0</v>
      </c>
      <c r="BF74" s="18">
        <f t="shared" si="23"/>
        <v>0</v>
      </c>
      <c r="BG74" s="19">
        <f t="shared" si="24"/>
        <v>0</v>
      </c>
      <c r="BH74" s="20">
        <f t="shared" si="25"/>
        <v>0</v>
      </c>
      <c r="BI74" s="21">
        <f t="shared" si="26"/>
        <v>0</v>
      </c>
      <c r="BJ74">
        <f t="shared" si="27"/>
        <v>47</v>
      </c>
    </row>
    <row r="75" spans="3:62" ht="13.5">
      <c r="C75" s="49"/>
      <c r="D75" s="13" t="s">
        <v>332</v>
      </c>
      <c r="E75" s="6" t="s">
        <v>374</v>
      </c>
      <c r="F75" s="13"/>
      <c r="G75" s="8" t="s">
        <v>210</v>
      </c>
      <c r="H75" s="8" t="s">
        <v>210</v>
      </c>
      <c r="I75" s="8" t="s">
        <v>210</v>
      </c>
      <c r="J75" s="8" t="s">
        <v>210</v>
      </c>
      <c r="K75" s="8" t="s">
        <v>210</v>
      </c>
      <c r="L75" s="8" t="s">
        <v>210</v>
      </c>
      <c r="M75" s="8" t="s">
        <v>210</v>
      </c>
      <c r="N75" s="8" t="s">
        <v>210</v>
      </c>
      <c r="O75" s="8" t="s">
        <v>210</v>
      </c>
      <c r="P75" s="8" t="s">
        <v>210</v>
      </c>
      <c r="Q75" s="8" t="s">
        <v>210</v>
      </c>
      <c r="R75" s="8" t="s">
        <v>210</v>
      </c>
      <c r="S75" s="8" t="s">
        <v>210</v>
      </c>
      <c r="T75" s="8" t="s">
        <v>210</v>
      </c>
      <c r="U75" s="8" t="s">
        <v>210</v>
      </c>
      <c r="V75" s="8" t="s">
        <v>210</v>
      </c>
      <c r="W75" s="8" t="s">
        <v>210</v>
      </c>
      <c r="X75" s="8" t="s">
        <v>210</v>
      </c>
      <c r="Y75" s="8" t="s">
        <v>210</v>
      </c>
      <c r="Z75" s="8" t="s">
        <v>210</v>
      </c>
      <c r="AA75" s="8" t="s">
        <v>210</v>
      </c>
      <c r="AB75" s="8" t="s">
        <v>210</v>
      </c>
      <c r="AC75" s="8" t="s">
        <v>210</v>
      </c>
      <c r="AD75" s="8" t="s">
        <v>210</v>
      </c>
      <c r="AE75" s="8" t="s">
        <v>210</v>
      </c>
      <c r="AF75" s="8" t="s">
        <v>210</v>
      </c>
      <c r="AG75" s="8" t="s">
        <v>210</v>
      </c>
      <c r="AH75" s="8" t="s">
        <v>210</v>
      </c>
      <c r="AI75" s="8" t="s">
        <v>210</v>
      </c>
      <c r="AJ75" s="8" t="s">
        <v>210</v>
      </c>
      <c r="AK75" s="8" t="s">
        <v>210</v>
      </c>
      <c r="AL75" s="8" t="s">
        <v>210</v>
      </c>
      <c r="AM75" s="8" t="s">
        <v>210</v>
      </c>
      <c r="AN75" s="8" t="s">
        <v>210</v>
      </c>
      <c r="AO75" s="8" t="s">
        <v>210</v>
      </c>
      <c r="AP75" s="8" t="s">
        <v>210</v>
      </c>
      <c r="AQ75" s="8" t="s">
        <v>210</v>
      </c>
      <c r="AR75" s="8" t="s">
        <v>210</v>
      </c>
      <c r="AS75" s="8" t="s">
        <v>210</v>
      </c>
      <c r="AT75" s="8" t="s">
        <v>210</v>
      </c>
      <c r="AU75" s="8" t="s">
        <v>210</v>
      </c>
      <c r="AV75" s="8" t="s">
        <v>210</v>
      </c>
      <c r="AW75" s="8" t="s">
        <v>210</v>
      </c>
      <c r="AX75" s="8" t="s">
        <v>210</v>
      </c>
      <c r="AY75" s="8"/>
      <c r="AZ75" s="8"/>
      <c r="BA75" s="8"/>
      <c r="BB75" s="8"/>
      <c r="BC75" s="8"/>
      <c r="BD75" s="16">
        <f t="shared" si="12"/>
        <v>0</v>
      </c>
      <c r="BE75" s="17">
        <f t="shared" si="22"/>
        <v>0</v>
      </c>
      <c r="BF75" s="18">
        <f t="shared" si="23"/>
        <v>0</v>
      </c>
      <c r="BG75" s="19">
        <f t="shared" si="24"/>
        <v>0</v>
      </c>
      <c r="BH75" s="20">
        <f t="shared" si="25"/>
        <v>0</v>
      </c>
      <c r="BI75" s="21">
        <f t="shared" si="26"/>
        <v>0</v>
      </c>
      <c r="BJ75">
        <f t="shared" si="27"/>
        <v>47</v>
      </c>
    </row>
    <row r="76" spans="4:61" ht="13.5">
      <c r="D76" s="13"/>
      <c r="F76" s="13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D76" s="14"/>
      <c r="BE76" s="14"/>
      <c r="BF76" s="14"/>
      <c r="BG76" s="14"/>
      <c r="BH76" s="14"/>
      <c r="BI76" s="14"/>
    </row>
    <row r="77" spans="3:61" ht="13.5">
      <c r="C77" s="35"/>
      <c r="D77" t="s">
        <v>335</v>
      </c>
      <c r="G77" s="8">
        <f aca="true" t="shared" si="28" ref="G77:AR77">COUNTIF(G2:G75,"○")+COUNTIF(G2:G75,"◎")</f>
        <v>18</v>
      </c>
      <c r="H77" s="8">
        <f t="shared" si="28"/>
        <v>15</v>
      </c>
      <c r="I77" s="8">
        <f t="shared" si="28"/>
        <v>17</v>
      </c>
      <c r="J77" s="8">
        <f t="shared" si="28"/>
        <v>13</v>
      </c>
      <c r="K77" s="8">
        <f t="shared" si="28"/>
        <v>18</v>
      </c>
      <c r="L77" s="8">
        <f t="shared" si="28"/>
        <v>17</v>
      </c>
      <c r="M77" s="8">
        <f t="shared" si="28"/>
        <v>21</v>
      </c>
      <c r="N77" s="8">
        <f t="shared" si="28"/>
        <v>15</v>
      </c>
      <c r="O77" s="8">
        <f t="shared" si="28"/>
        <v>17</v>
      </c>
      <c r="P77" s="8">
        <f t="shared" si="28"/>
        <v>16</v>
      </c>
      <c r="Q77" s="8">
        <f t="shared" si="28"/>
        <v>16</v>
      </c>
      <c r="R77" s="8">
        <f t="shared" si="28"/>
        <v>15</v>
      </c>
      <c r="S77" s="8">
        <f t="shared" si="28"/>
        <v>11</v>
      </c>
      <c r="T77" s="8">
        <f t="shared" si="28"/>
        <v>24</v>
      </c>
      <c r="U77" s="8">
        <f t="shared" si="28"/>
        <v>17</v>
      </c>
      <c r="V77" s="8">
        <f t="shared" si="28"/>
        <v>22</v>
      </c>
      <c r="W77" s="8">
        <f t="shared" si="28"/>
        <v>13</v>
      </c>
      <c r="X77" s="8">
        <f t="shared" si="28"/>
        <v>17</v>
      </c>
      <c r="Y77" s="8">
        <f t="shared" si="28"/>
        <v>16</v>
      </c>
      <c r="Z77" s="8">
        <f t="shared" si="28"/>
        <v>8</v>
      </c>
      <c r="AA77" s="8">
        <f t="shared" si="28"/>
        <v>13</v>
      </c>
      <c r="AB77" s="8">
        <f t="shared" si="28"/>
        <v>26</v>
      </c>
      <c r="AC77" s="8">
        <f t="shared" si="28"/>
        <v>18</v>
      </c>
      <c r="AD77" s="8">
        <f t="shared" si="28"/>
        <v>14</v>
      </c>
      <c r="AE77" s="8">
        <f t="shared" si="28"/>
        <v>20</v>
      </c>
      <c r="AF77" s="8">
        <f t="shared" si="28"/>
        <v>7</v>
      </c>
      <c r="AG77" s="8">
        <f t="shared" si="28"/>
        <v>16</v>
      </c>
      <c r="AH77" s="8">
        <f t="shared" si="28"/>
        <v>7</v>
      </c>
      <c r="AI77" s="8">
        <f t="shared" si="28"/>
        <v>23</v>
      </c>
      <c r="AJ77" s="8">
        <f t="shared" si="28"/>
        <v>21</v>
      </c>
      <c r="AK77" s="8">
        <f t="shared" si="28"/>
        <v>13</v>
      </c>
      <c r="AL77" s="8">
        <f t="shared" si="28"/>
        <v>7</v>
      </c>
      <c r="AM77" s="8">
        <f t="shared" si="28"/>
        <v>18</v>
      </c>
      <c r="AN77" s="8">
        <f t="shared" si="28"/>
        <v>18</v>
      </c>
      <c r="AO77" s="8">
        <f t="shared" si="28"/>
        <v>24</v>
      </c>
      <c r="AP77" s="8">
        <f t="shared" si="28"/>
        <v>9</v>
      </c>
      <c r="AQ77" s="8">
        <f t="shared" si="28"/>
        <v>22</v>
      </c>
      <c r="AR77" s="8">
        <f t="shared" si="28"/>
        <v>6</v>
      </c>
      <c r="AS77" s="8">
        <f aca="true" t="shared" si="29" ref="AS77:AX77">COUNTIF(AS2:AS75,"○")+COUNTIF(AS2:AS75,"◎")</f>
        <v>0</v>
      </c>
      <c r="AT77" s="8">
        <f t="shared" si="29"/>
        <v>0</v>
      </c>
      <c r="AU77" s="8">
        <f t="shared" si="29"/>
        <v>0</v>
      </c>
      <c r="AV77" s="8">
        <f t="shared" si="29"/>
        <v>0</v>
      </c>
      <c r="AW77" s="8">
        <f t="shared" si="29"/>
        <v>0</v>
      </c>
      <c r="AX77" s="8">
        <f t="shared" si="29"/>
        <v>0</v>
      </c>
      <c r="AY77" s="8">
        <f>COUNTIF(AY2:AY75,"○")+COUNTIF(AY2:AY75,"◎")</f>
        <v>9</v>
      </c>
      <c r="AZ77" s="8">
        <f>COUNTIF(AZ2:AZ75,"○")+COUNTIF(AZ2:AZ75,"◎")</f>
        <v>2</v>
      </c>
      <c r="BA77" s="8">
        <f>COUNTIF(BA2:BA75,"○")+COUNTIF(BA2:BA75,"◎")</f>
        <v>13</v>
      </c>
      <c r="BB77" s="8"/>
      <c r="BC77" s="8"/>
      <c r="BD77" s="16"/>
      <c r="BE77" s="67"/>
      <c r="BF77" s="18"/>
      <c r="BG77" s="14"/>
      <c r="BH77" s="20"/>
      <c r="BI77" s="14"/>
    </row>
    <row r="78" spans="3:61" ht="13.5">
      <c r="C78" s="35"/>
      <c r="G78" s="6" t="s">
        <v>45</v>
      </c>
      <c r="H78" s="6" t="s">
        <v>48</v>
      </c>
      <c r="I78" s="6" t="s">
        <v>48</v>
      </c>
      <c r="J78" s="6" t="s">
        <v>45</v>
      </c>
      <c r="K78" s="6" t="s">
        <v>48</v>
      </c>
      <c r="L78" s="6" t="s">
        <v>48</v>
      </c>
      <c r="M78" s="6" t="s">
        <v>48</v>
      </c>
      <c r="N78" s="6" t="s">
        <v>48</v>
      </c>
      <c r="O78" s="6" t="s">
        <v>45</v>
      </c>
      <c r="P78" s="6" t="s">
        <v>48</v>
      </c>
      <c r="Q78" s="6" t="s">
        <v>48</v>
      </c>
      <c r="R78" s="6" t="s">
        <v>45</v>
      </c>
      <c r="S78" s="6" t="s">
        <v>48</v>
      </c>
      <c r="T78" s="6" t="s">
        <v>48</v>
      </c>
      <c r="U78" s="6" t="s">
        <v>48</v>
      </c>
      <c r="V78" s="6" t="s">
        <v>48</v>
      </c>
      <c r="W78" s="6" t="s">
        <v>48</v>
      </c>
      <c r="X78" s="6" t="s">
        <v>45</v>
      </c>
      <c r="Y78" s="6" t="s">
        <v>48</v>
      </c>
      <c r="Z78" s="6" t="s">
        <v>45</v>
      </c>
      <c r="AA78" s="6" t="s">
        <v>45</v>
      </c>
      <c r="AB78" s="6" t="s">
        <v>45</v>
      </c>
      <c r="AC78" s="6" t="s">
        <v>48</v>
      </c>
      <c r="AD78" s="6" t="s">
        <v>45</v>
      </c>
      <c r="AE78" s="6" t="s">
        <v>48</v>
      </c>
      <c r="AF78" s="6" t="s">
        <v>45</v>
      </c>
      <c r="AG78" s="6" t="s">
        <v>48</v>
      </c>
      <c r="AH78" s="6" t="s">
        <v>45</v>
      </c>
      <c r="AI78" s="6" t="s">
        <v>48</v>
      </c>
      <c r="AJ78" s="6" t="s">
        <v>48</v>
      </c>
      <c r="AK78" s="6" t="s">
        <v>48</v>
      </c>
      <c r="AL78" s="6" t="s">
        <v>45</v>
      </c>
      <c r="AM78" s="6" t="s">
        <v>48</v>
      </c>
      <c r="AN78" s="6" t="s">
        <v>48</v>
      </c>
      <c r="AO78" s="6" t="s">
        <v>48</v>
      </c>
      <c r="AP78" s="6" t="s">
        <v>45</v>
      </c>
      <c r="AQ78" s="6" t="s">
        <v>48</v>
      </c>
      <c r="AR78" s="6" t="s">
        <v>48</v>
      </c>
      <c r="AS78" s="6" t="s">
        <v>45</v>
      </c>
      <c r="AT78" s="6" t="s">
        <v>45</v>
      </c>
      <c r="AU78" s="6" t="s">
        <v>45</v>
      </c>
      <c r="AV78" s="6" t="s">
        <v>45</v>
      </c>
      <c r="AW78" s="6" t="s">
        <v>45</v>
      </c>
      <c r="AX78" s="6" t="s">
        <v>45</v>
      </c>
      <c r="AY78" s="6" t="s">
        <v>48</v>
      </c>
      <c r="AZ78" s="6" t="s">
        <v>45</v>
      </c>
      <c r="BA78" s="6" t="s">
        <v>45</v>
      </c>
      <c r="BB78" s="6"/>
      <c r="BC78" s="6"/>
      <c r="BD78" s="29">
        <f>SUM(BD2:BD75)/BE81</f>
        <v>13.446808510638299</v>
      </c>
      <c r="BE78" s="64">
        <f>AVERAGE(BE2:BE75)</f>
        <v>0.230616435373457</v>
      </c>
      <c r="BF78" s="22">
        <f>SUM(BF2:BF75)/BG81</f>
        <v>9.142857142857142</v>
      </c>
      <c r="BG78" s="65">
        <f>AVERAGE(BG2:BG75)</f>
        <v>0.126549249836921</v>
      </c>
      <c r="BH78" s="23">
        <f>SUM(BH2:BH75)/BI81</f>
        <v>16.923076923076923</v>
      </c>
      <c r="BI78" s="63">
        <f>AVERAGE(BI2:BI75)</f>
        <v>0.24145518963863224</v>
      </c>
    </row>
    <row r="79" spans="3:61" ht="13.5">
      <c r="C79" s="35"/>
      <c r="D79" t="s">
        <v>231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D79" s="59" t="s">
        <v>68</v>
      </c>
      <c r="BE79" s="62" t="s">
        <v>251</v>
      </c>
      <c r="BF79" s="60" t="s">
        <v>68</v>
      </c>
      <c r="BG79" s="60" t="s">
        <v>251</v>
      </c>
      <c r="BH79" s="61" t="s">
        <v>68</v>
      </c>
      <c r="BI79" s="61" t="s">
        <v>251</v>
      </c>
    </row>
    <row r="80" spans="3:61" ht="13.5">
      <c r="C80" s="35"/>
      <c r="D80" t="s">
        <v>72</v>
      </c>
      <c r="BD80" s="59"/>
      <c r="BE80" s="59"/>
      <c r="BF80" s="60"/>
      <c r="BG80" s="60"/>
      <c r="BH80" s="61"/>
      <c r="BI80" s="61"/>
    </row>
    <row r="81" spans="3:61" ht="13.5">
      <c r="C81" s="35"/>
      <c r="BD81" s="59" t="s">
        <v>250</v>
      </c>
      <c r="BE81" s="59">
        <f>COUNTA(G78:BC78)</f>
        <v>47</v>
      </c>
      <c r="BF81" s="60" t="s">
        <v>249</v>
      </c>
      <c r="BG81" s="60">
        <f>COUNTIF(G78:BC78,"練習")</f>
        <v>21</v>
      </c>
      <c r="BH81" s="61" t="s">
        <v>248</v>
      </c>
      <c r="BI81" s="61">
        <f>COUNTIF(G78:BC78,"試合")+COUNTIF(G78:BC78,"大会")</f>
        <v>26</v>
      </c>
    </row>
    <row r="82" ht="13.5">
      <c r="C82" s="45" t="s">
        <v>147</v>
      </c>
    </row>
    <row r="83" ht="13.5">
      <c r="C83" s="45" t="s">
        <v>148</v>
      </c>
    </row>
    <row r="84" ht="13.5">
      <c r="C84" s="35"/>
    </row>
    <row r="85" ht="13.5">
      <c r="C85" s="40" t="s">
        <v>149</v>
      </c>
    </row>
    <row r="86" spans="3:6" ht="13.5">
      <c r="C86" s="37" t="s">
        <v>336</v>
      </c>
      <c r="D86" s="38" t="s">
        <v>152</v>
      </c>
      <c r="E86" s="38"/>
      <c r="F86" s="38"/>
    </row>
    <row r="87" spans="3:6" ht="13.5">
      <c r="C87" s="42" t="s">
        <v>337</v>
      </c>
      <c r="D87" s="43" t="s">
        <v>153</v>
      </c>
      <c r="E87" s="43" t="s">
        <v>160</v>
      </c>
      <c r="F87" s="43"/>
    </row>
    <row r="88" spans="3:6" ht="13.5">
      <c r="C88" s="39" t="s">
        <v>338</v>
      </c>
      <c r="D88" s="38" t="s">
        <v>155</v>
      </c>
      <c r="E88" s="38" t="s">
        <v>161</v>
      </c>
      <c r="F88" s="38"/>
    </row>
    <row r="89" spans="3:6" ht="13.5">
      <c r="C89" s="44" t="s">
        <v>339</v>
      </c>
      <c r="D89" s="43" t="s">
        <v>157</v>
      </c>
      <c r="E89" s="43"/>
      <c r="F89" s="43"/>
    </row>
    <row r="90" spans="3:6" ht="13.5">
      <c r="C90" s="39" t="s">
        <v>340</v>
      </c>
      <c r="D90" s="38" t="s">
        <v>159</v>
      </c>
      <c r="E90" s="38" t="s">
        <v>162</v>
      </c>
      <c r="F90" s="38"/>
    </row>
  </sheetData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78"/>
  <sheetViews>
    <sheetView zoomScale="70" zoomScaleNormal="7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3.5"/>
  <cols>
    <col min="1" max="1" width="11.00390625" style="34" customWidth="1"/>
    <col min="2" max="2" width="15.00390625" style="0" customWidth="1"/>
    <col min="3" max="4" width="9.125" style="0" customWidth="1"/>
    <col min="5" max="5" width="9.125" style="13" customWidth="1"/>
    <col min="6" max="19" width="9.125" style="0" customWidth="1"/>
    <col min="20" max="30" width="9.125" style="57" customWidth="1"/>
    <col min="31" max="31" width="9.125" style="56" customWidth="1"/>
    <col min="32" max="46" width="9.125" style="57" customWidth="1"/>
    <col min="47" max="49" width="9.125" style="56" customWidth="1"/>
    <col min="50" max="50" width="9.125" style="0" customWidth="1"/>
    <col min="51" max="51" width="9.75390625" style="0" customWidth="1"/>
    <col min="53" max="53" width="10.25390625" style="0" customWidth="1"/>
    <col min="54" max="54" width="11.25390625" style="0" customWidth="1"/>
    <col min="55" max="55" width="9.25390625" style="0" customWidth="1"/>
    <col min="56" max="56" width="11.25390625" style="0" customWidth="1"/>
  </cols>
  <sheetData>
    <row r="1" spans="1:56" ht="13.5">
      <c r="A1" s="34" t="s">
        <v>40</v>
      </c>
      <c r="B1" s="3" t="s">
        <v>41</v>
      </c>
      <c r="C1" s="3" t="s">
        <v>4</v>
      </c>
      <c r="D1" s="3" t="s">
        <v>174</v>
      </c>
      <c r="E1" s="10">
        <v>37997</v>
      </c>
      <c r="F1" s="10">
        <v>38011</v>
      </c>
      <c r="G1" s="1">
        <v>38038</v>
      </c>
      <c r="H1" s="10">
        <v>38039</v>
      </c>
      <c r="I1" s="1">
        <v>38059</v>
      </c>
      <c r="J1" s="10">
        <v>38066</v>
      </c>
      <c r="K1" s="28">
        <v>38073</v>
      </c>
      <c r="L1" s="10">
        <v>38081</v>
      </c>
      <c r="M1" s="28">
        <v>38087</v>
      </c>
      <c r="N1" s="28">
        <v>38094</v>
      </c>
      <c r="O1" s="10">
        <v>38095</v>
      </c>
      <c r="P1" s="10">
        <v>38109</v>
      </c>
      <c r="Q1" s="28">
        <v>38115</v>
      </c>
      <c r="R1" s="10">
        <v>38122</v>
      </c>
      <c r="S1" s="10">
        <v>38129</v>
      </c>
      <c r="T1" s="54">
        <v>38136</v>
      </c>
      <c r="U1" s="55">
        <v>38143</v>
      </c>
      <c r="V1" s="54">
        <v>38157</v>
      </c>
      <c r="W1" s="54">
        <v>38164</v>
      </c>
      <c r="X1" s="54">
        <v>38172</v>
      </c>
      <c r="Y1" s="54">
        <v>38179</v>
      </c>
      <c r="Z1" s="54">
        <v>38186</v>
      </c>
      <c r="AA1" s="54">
        <v>38193</v>
      </c>
      <c r="AB1" s="54">
        <v>38199</v>
      </c>
      <c r="AC1" s="54">
        <v>38207</v>
      </c>
      <c r="AD1" s="54">
        <v>38220</v>
      </c>
      <c r="AE1" s="55">
        <v>38226</v>
      </c>
      <c r="AF1" s="54">
        <v>38227</v>
      </c>
      <c r="AG1" s="54">
        <v>38242</v>
      </c>
      <c r="AH1" s="54">
        <v>38256</v>
      </c>
      <c r="AI1" s="54">
        <v>38263</v>
      </c>
      <c r="AJ1" s="55">
        <v>38698</v>
      </c>
      <c r="AK1" s="55">
        <v>38705</v>
      </c>
      <c r="AL1" s="55">
        <v>38709</v>
      </c>
      <c r="AM1" s="55">
        <v>38360</v>
      </c>
      <c r="AN1" s="54">
        <v>38361</v>
      </c>
      <c r="AO1" s="54">
        <v>38362</v>
      </c>
      <c r="AP1" s="55">
        <v>38374</v>
      </c>
      <c r="AQ1" s="55">
        <v>38388</v>
      </c>
      <c r="AR1" s="55">
        <v>38403</v>
      </c>
      <c r="AS1" s="54">
        <v>38410</v>
      </c>
      <c r="AT1" s="54">
        <v>38417</v>
      </c>
      <c r="AU1" s="55">
        <v>38423</v>
      </c>
      <c r="AV1" s="55">
        <v>38430</v>
      </c>
      <c r="AW1" s="54">
        <v>38438</v>
      </c>
      <c r="AX1" s="1"/>
      <c r="AY1" s="16" t="s">
        <v>69</v>
      </c>
      <c r="AZ1" s="16" t="s">
        <v>70</v>
      </c>
      <c r="BA1" s="18" t="s">
        <v>62</v>
      </c>
      <c r="BB1" s="18" t="s">
        <v>63</v>
      </c>
      <c r="BC1" s="20" t="s">
        <v>64</v>
      </c>
      <c r="BD1" s="20" t="s">
        <v>65</v>
      </c>
    </row>
    <row r="2" spans="1:56" ht="13.5">
      <c r="A2" s="48" t="s">
        <v>192</v>
      </c>
      <c r="B2" s="13" t="s">
        <v>190</v>
      </c>
      <c r="C2" s="3" t="s">
        <v>50</v>
      </c>
      <c r="E2" s="12" t="s">
        <v>252</v>
      </c>
      <c r="F2" s="11" t="s">
        <v>210</v>
      </c>
      <c r="G2" s="6" t="s">
        <v>210</v>
      </c>
      <c r="H2" s="11" t="s">
        <v>210</v>
      </c>
      <c r="I2" s="6" t="s">
        <v>210</v>
      </c>
      <c r="J2" s="12" t="s">
        <v>252</v>
      </c>
      <c r="K2" s="6" t="s">
        <v>210</v>
      </c>
      <c r="L2" s="12" t="s">
        <v>252</v>
      </c>
      <c r="M2" s="6" t="s">
        <v>210</v>
      </c>
      <c r="N2" s="6" t="s">
        <v>210</v>
      </c>
      <c r="O2" s="11" t="s">
        <v>210</v>
      </c>
      <c r="P2" s="11" t="s">
        <v>210</v>
      </c>
      <c r="Q2" s="7" t="s">
        <v>42</v>
      </c>
      <c r="R2" s="12" t="s">
        <v>252</v>
      </c>
      <c r="S2" s="12" t="s">
        <v>252</v>
      </c>
      <c r="T2" s="46" t="s">
        <v>210</v>
      </c>
      <c r="U2" s="7" t="s">
        <v>42</v>
      </c>
      <c r="V2" s="12" t="s">
        <v>252</v>
      </c>
      <c r="W2" s="46" t="s">
        <v>210</v>
      </c>
      <c r="X2" s="12" t="s">
        <v>252</v>
      </c>
      <c r="Y2" s="12" t="s">
        <v>252</v>
      </c>
      <c r="Z2" s="46" t="s">
        <v>210</v>
      </c>
      <c r="AA2" s="12" t="s">
        <v>252</v>
      </c>
      <c r="AB2" s="12" t="s">
        <v>252</v>
      </c>
      <c r="AC2" s="12" t="s">
        <v>252</v>
      </c>
      <c r="AD2" s="12" t="s">
        <v>252</v>
      </c>
      <c r="AE2" s="8" t="s">
        <v>210</v>
      </c>
      <c r="AF2" s="46" t="s">
        <v>210</v>
      </c>
      <c r="AG2" s="12" t="s">
        <v>252</v>
      </c>
      <c r="AH2" s="12" t="s">
        <v>252</v>
      </c>
      <c r="AI2" s="12" t="s">
        <v>252</v>
      </c>
      <c r="AJ2" s="8" t="s">
        <v>210</v>
      </c>
      <c r="AK2" s="8" t="s">
        <v>210</v>
      </c>
      <c r="AL2" s="7" t="s">
        <v>42</v>
      </c>
      <c r="AM2" s="8" t="s">
        <v>210</v>
      </c>
      <c r="AN2" s="12" t="s">
        <v>252</v>
      </c>
      <c r="AO2" s="12" t="s">
        <v>252</v>
      </c>
      <c r="AP2" s="8"/>
      <c r="AQ2" s="8" t="s">
        <v>210</v>
      </c>
      <c r="AR2" s="8" t="s">
        <v>210</v>
      </c>
      <c r="AS2" s="46" t="s">
        <v>210</v>
      </c>
      <c r="AT2" s="46" t="s">
        <v>210</v>
      </c>
      <c r="AU2" s="8" t="s">
        <v>210</v>
      </c>
      <c r="AV2" s="7" t="s">
        <v>42</v>
      </c>
      <c r="AW2" s="12" t="s">
        <v>252</v>
      </c>
      <c r="AX2" s="3"/>
      <c r="AY2" s="16">
        <f>BA2+BC2</f>
        <v>21</v>
      </c>
      <c r="AZ2" s="17">
        <f aca="true" t="shared" si="0" ref="AZ2:AZ33">AY2/COUNTA(B2:AW2)</f>
        <v>0.45652173913043476</v>
      </c>
      <c r="BA2" s="18">
        <f>COUNTIF($F2:$AW2,"○")</f>
        <v>4</v>
      </c>
      <c r="BB2" s="19">
        <f>BA2/COUNTIF($E$66:$AW$66,"練習")</f>
        <v>0.23529411764705882</v>
      </c>
      <c r="BC2" s="20">
        <f>COUNTIF($F2:$AW2,"◎")</f>
        <v>17</v>
      </c>
      <c r="BD2" s="21">
        <f aca="true" t="shared" si="1" ref="BD2:BD33">BC2/(COUNTIF($E$66:$AW$66,"試合")+COUNTIF($E$66:$AW$66,"大会"))</f>
        <v>0.6071428571428571</v>
      </c>
    </row>
    <row r="3" spans="1:56" ht="13.5">
      <c r="A3" s="47" t="s">
        <v>108</v>
      </c>
      <c r="B3" s="13" t="s">
        <v>32</v>
      </c>
      <c r="C3" s="3" t="s">
        <v>5</v>
      </c>
      <c r="D3" s="3"/>
      <c r="E3" s="12" t="s">
        <v>252</v>
      </c>
      <c r="F3" s="12" t="s">
        <v>252</v>
      </c>
      <c r="G3" s="7" t="s">
        <v>42</v>
      </c>
      <c r="H3" s="12" t="s">
        <v>252</v>
      </c>
      <c r="I3" s="7" t="s">
        <v>42</v>
      </c>
      <c r="J3" s="12" t="s">
        <v>252</v>
      </c>
      <c r="K3" s="7" t="s">
        <v>42</v>
      </c>
      <c r="L3" s="12" t="s">
        <v>252</v>
      </c>
      <c r="M3" s="7" t="s">
        <v>42</v>
      </c>
      <c r="N3" s="7" t="s">
        <v>42</v>
      </c>
      <c r="O3" s="12" t="s">
        <v>252</v>
      </c>
      <c r="P3" s="11" t="s">
        <v>210</v>
      </c>
      <c r="Q3" s="7" t="s">
        <v>42</v>
      </c>
      <c r="R3" s="12" t="s">
        <v>252</v>
      </c>
      <c r="S3" s="12" t="s">
        <v>252</v>
      </c>
      <c r="T3" s="12" t="s">
        <v>252</v>
      </c>
      <c r="U3" s="7" t="s">
        <v>42</v>
      </c>
      <c r="V3" s="12" t="s">
        <v>252</v>
      </c>
      <c r="W3" s="12" t="s">
        <v>252</v>
      </c>
      <c r="X3" s="12" t="s">
        <v>252</v>
      </c>
      <c r="Y3" s="12" t="s">
        <v>252</v>
      </c>
      <c r="Z3" s="46" t="s">
        <v>210</v>
      </c>
      <c r="AA3" s="12" t="s">
        <v>252</v>
      </c>
      <c r="AB3" s="12" t="s">
        <v>252</v>
      </c>
      <c r="AC3" s="12" t="s">
        <v>252</v>
      </c>
      <c r="AD3" s="12" t="s">
        <v>252</v>
      </c>
      <c r="AE3" s="8" t="s">
        <v>210</v>
      </c>
      <c r="AF3" s="12" t="s">
        <v>252</v>
      </c>
      <c r="AG3" s="12" t="s">
        <v>252</v>
      </c>
      <c r="AH3" s="12" t="s">
        <v>252</v>
      </c>
      <c r="AI3" s="12" t="s">
        <v>252</v>
      </c>
      <c r="AJ3" s="7" t="s">
        <v>42</v>
      </c>
      <c r="AK3" s="7" t="s">
        <v>42</v>
      </c>
      <c r="AL3" s="7" t="s">
        <v>42</v>
      </c>
      <c r="AM3" s="7" t="s">
        <v>42</v>
      </c>
      <c r="AN3" s="12" t="s">
        <v>252</v>
      </c>
      <c r="AO3" s="12" t="s">
        <v>252</v>
      </c>
      <c r="AP3" s="8" t="s">
        <v>210</v>
      </c>
      <c r="AQ3" s="7" t="s">
        <v>42</v>
      </c>
      <c r="AR3" s="7" t="s">
        <v>42</v>
      </c>
      <c r="AS3" s="12" t="s">
        <v>252</v>
      </c>
      <c r="AT3" s="12" t="s">
        <v>252</v>
      </c>
      <c r="AU3" s="7" t="s">
        <v>42</v>
      </c>
      <c r="AV3" s="8" t="s">
        <v>210</v>
      </c>
      <c r="AW3" s="12" t="s">
        <v>252</v>
      </c>
      <c r="AX3" s="3"/>
      <c r="AY3" s="16">
        <f>BA3+BC3</f>
        <v>39</v>
      </c>
      <c r="AZ3" s="17">
        <f t="shared" si="0"/>
        <v>0.8297872340425532</v>
      </c>
      <c r="BA3" s="18">
        <f>COUNTIF($F3:$AW3,"○")</f>
        <v>14</v>
      </c>
      <c r="BB3" s="19">
        <f aca="true" t="shared" si="2" ref="BB3:BB34">BA3/COUNTIF(E$66:AW$66,"練習")</f>
        <v>0.8235294117647058</v>
      </c>
      <c r="BC3" s="20">
        <f>COUNTIF($F3:$AW3,"◎")</f>
        <v>25</v>
      </c>
      <c r="BD3" s="21">
        <f t="shared" si="1"/>
        <v>0.8928571428571429</v>
      </c>
    </row>
    <row r="4" spans="1:56" ht="13.5">
      <c r="A4" s="48" t="s">
        <v>216</v>
      </c>
      <c r="B4" s="13" t="s">
        <v>179</v>
      </c>
      <c r="C4" s="3" t="s">
        <v>50</v>
      </c>
      <c r="E4" s="12" t="s">
        <v>252</v>
      </c>
      <c r="F4" s="11" t="s">
        <v>210</v>
      </c>
      <c r="G4" s="6" t="s">
        <v>210</v>
      </c>
      <c r="H4" s="11" t="s">
        <v>210</v>
      </c>
      <c r="I4" s="6" t="s">
        <v>210</v>
      </c>
      <c r="J4" s="11" t="s">
        <v>210</v>
      </c>
      <c r="K4" s="6" t="s">
        <v>210</v>
      </c>
      <c r="L4" s="11" t="s">
        <v>210</v>
      </c>
      <c r="M4" s="6" t="s">
        <v>210</v>
      </c>
      <c r="N4" s="6" t="s">
        <v>210</v>
      </c>
      <c r="O4" s="12" t="s">
        <v>252</v>
      </c>
      <c r="P4" s="12" t="s">
        <v>252</v>
      </c>
      <c r="Q4" s="6" t="s">
        <v>210</v>
      </c>
      <c r="R4" s="11" t="s">
        <v>210</v>
      </c>
      <c r="S4" s="11" t="s">
        <v>210</v>
      </c>
      <c r="T4" s="12" t="s">
        <v>252</v>
      </c>
      <c r="U4" s="8" t="s">
        <v>210</v>
      </c>
      <c r="V4" s="46" t="s">
        <v>210</v>
      </c>
      <c r="W4" s="12" t="s">
        <v>252</v>
      </c>
      <c r="X4" s="12" t="s">
        <v>252</v>
      </c>
      <c r="Y4" s="46" t="s">
        <v>210</v>
      </c>
      <c r="Z4" s="46" t="s">
        <v>210</v>
      </c>
      <c r="AA4" s="46" t="s">
        <v>210</v>
      </c>
      <c r="AB4" s="46" t="s">
        <v>210</v>
      </c>
      <c r="AC4" s="46" t="s">
        <v>210</v>
      </c>
      <c r="AD4" s="46" t="s">
        <v>210</v>
      </c>
      <c r="AE4" s="8" t="s">
        <v>210</v>
      </c>
      <c r="AF4" s="12" t="s">
        <v>252</v>
      </c>
      <c r="AG4" s="12" t="s">
        <v>252</v>
      </c>
      <c r="AH4" s="46" t="s">
        <v>210</v>
      </c>
      <c r="AI4" s="46" t="s">
        <v>210</v>
      </c>
      <c r="AJ4" s="8" t="s">
        <v>210</v>
      </c>
      <c r="AK4" s="8" t="s">
        <v>210</v>
      </c>
      <c r="AL4" s="8" t="s">
        <v>210</v>
      </c>
      <c r="AM4" s="7" t="s">
        <v>42</v>
      </c>
      <c r="AN4" s="46" t="s">
        <v>210</v>
      </c>
      <c r="AO4" s="46" t="s">
        <v>210</v>
      </c>
      <c r="AP4" s="8"/>
      <c r="AQ4" s="8" t="s">
        <v>210</v>
      </c>
      <c r="AR4" s="8" t="s">
        <v>210</v>
      </c>
      <c r="AS4" s="46" t="s">
        <v>210</v>
      </c>
      <c r="AT4" s="46" t="s">
        <v>210</v>
      </c>
      <c r="AU4" s="8" t="s">
        <v>210</v>
      </c>
      <c r="AV4" s="8" t="s">
        <v>210</v>
      </c>
      <c r="AW4" s="12" t="s">
        <v>252</v>
      </c>
      <c r="AX4" s="3"/>
      <c r="AY4" s="16">
        <f aca="true" t="shared" si="3" ref="AY4:AY63">BA4+BC4</f>
        <v>9</v>
      </c>
      <c r="AZ4" s="17">
        <f t="shared" si="0"/>
        <v>0.1956521739130435</v>
      </c>
      <c r="BA4" s="18">
        <f aca="true" t="shared" si="4" ref="BA4:BA63">COUNTIF($F4:$AW4,"○")</f>
        <v>1</v>
      </c>
      <c r="BB4" s="19">
        <f t="shared" si="2"/>
        <v>0.058823529411764705</v>
      </c>
      <c r="BC4" s="20">
        <f aca="true" t="shared" si="5" ref="BC4:BC62">COUNTIF($F4:$AW4,"◎")</f>
        <v>8</v>
      </c>
      <c r="BD4" s="21">
        <f t="shared" si="1"/>
        <v>0.2857142857142857</v>
      </c>
    </row>
    <row r="5" spans="1:56" s="13" customFormat="1" ht="13.5">
      <c r="A5" s="48" t="s">
        <v>203</v>
      </c>
      <c r="B5" s="13" t="s">
        <v>214</v>
      </c>
      <c r="C5" s="6" t="s">
        <v>50</v>
      </c>
      <c r="E5" s="12" t="s">
        <v>252</v>
      </c>
      <c r="F5" s="11" t="s">
        <v>210</v>
      </c>
      <c r="G5" s="7" t="s">
        <v>42</v>
      </c>
      <c r="H5" s="12" t="s">
        <v>252</v>
      </c>
      <c r="I5" s="6" t="s">
        <v>210</v>
      </c>
      <c r="J5" s="12" t="s">
        <v>252</v>
      </c>
      <c r="K5" s="6" t="s">
        <v>210</v>
      </c>
      <c r="L5" s="12" t="s">
        <v>252</v>
      </c>
      <c r="M5" s="6" t="s">
        <v>210</v>
      </c>
      <c r="N5" s="6" t="s">
        <v>210</v>
      </c>
      <c r="O5" s="12" t="s">
        <v>252</v>
      </c>
      <c r="P5" s="12" t="s">
        <v>252</v>
      </c>
      <c r="Q5" s="7" t="s">
        <v>42</v>
      </c>
      <c r="R5" s="12" t="s">
        <v>252</v>
      </c>
      <c r="S5" s="12" t="s">
        <v>252</v>
      </c>
      <c r="T5" s="12" t="s">
        <v>252</v>
      </c>
      <c r="U5" s="8" t="s">
        <v>210</v>
      </c>
      <c r="V5" s="46" t="s">
        <v>210</v>
      </c>
      <c r="W5" s="12" t="s">
        <v>252</v>
      </c>
      <c r="X5" s="12" t="s">
        <v>252</v>
      </c>
      <c r="Y5" s="12" t="s">
        <v>252</v>
      </c>
      <c r="Z5" s="46" t="s">
        <v>210</v>
      </c>
      <c r="AA5" s="12" t="s">
        <v>252</v>
      </c>
      <c r="AB5" s="12" t="s">
        <v>252</v>
      </c>
      <c r="AC5" s="12" t="s">
        <v>252</v>
      </c>
      <c r="AD5" s="12" t="s">
        <v>252</v>
      </c>
      <c r="AE5" s="8" t="s">
        <v>210</v>
      </c>
      <c r="AF5" s="46" t="s">
        <v>210</v>
      </c>
      <c r="AG5" s="12" t="s">
        <v>252</v>
      </c>
      <c r="AH5" s="46" t="s">
        <v>210</v>
      </c>
      <c r="AI5" s="12" t="s">
        <v>252</v>
      </c>
      <c r="AJ5" s="7" t="s">
        <v>42</v>
      </c>
      <c r="AK5" s="8" t="s">
        <v>210</v>
      </c>
      <c r="AL5" s="8" t="s">
        <v>210</v>
      </c>
      <c r="AM5" s="7" t="s">
        <v>42</v>
      </c>
      <c r="AN5" s="12" t="s">
        <v>252</v>
      </c>
      <c r="AO5" s="46" t="s">
        <v>210</v>
      </c>
      <c r="AP5" s="8"/>
      <c r="AQ5" s="8" t="s">
        <v>210</v>
      </c>
      <c r="AR5" s="7" t="s">
        <v>42</v>
      </c>
      <c r="AS5" s="46" t="s">
        <v>210</v>
      </c>
      <c r="AT5" s="12" t="s">
        <v>252</v>
      </c>
      <c r="AU5" s="8" t="s">
        <v>210</v>
      </c>
      <c r="AV5" s="8" t="s">
        <v>210</v>
      </c>
      <c r="AW5" s="12" t="s">
        <v>252</v>
      </c>
      <c r="AX5" s="6"/>
      <c r="AY5" s="16">
        <f t="shared" si="3"/>
        <v>25</v>
      </c>
      <c r="AZ5" s="17">
        <f t="shared" si="0"/>
        <v>0.5434782608695652</v>
      </c>
      <c r="BA5" s="18">
        <f t="shared" si="4"/>
        <v>5</v>
      </c>
      <c r="BB5" s="19">
        <f t="shared" si="2"/>
        <v>0.29411764705882354</v>
      </c>
      <c r="BC5" s="20">
        <f t="shared" si="5"/>
        <v>20</v>
      </c>
      <c r="BD5" s="21">
        <f t="shared" si="1"/>
        <v>0.7142857142857143</v>
      </c>
    </row>
    <row r="6" spans="1:56" ht="13.5">
      <c r="A6" s="47" t="s">
        <v>110</v>
      </c>
      <c r="B6" s="13" t="s">
        <v>49</v>
      </c>
      <c r="C6" s="3" t="s">
        <v>50</v>
      </c>
      <c r="D6" s="3"/>
      <c r="E6" s="11" t="s">
        <v>186</v>
      </c>
      <c r="F6" s="11" t="s">
        <v>185</v>
      </c>
      <c r="G6" s="6" t="s">
        <v>185</v>
      </c>
      <c r="H6" s="11" t="s">
        <v>185</v>
      </c>
      <c r="I6" s="6" t="s">
        <v>185</v>
      </c>
      <c r="J6" s="11" t="s">
        <v>185</v>
      </c>
      <c r="K6" s="6" t="s">
        <v>185</v>
      </c>
      <c r="L6" s="11" t="s">
        <v>185</v>
      </c>
      <c r="M6" s="6" t="s">
        <v>185</v>
      </c>
      <c r="N6" s="6" t="s">
        <v>185</v>
      </c>
      <c r="O6" s="11" t="s">
        <v>185</v>
      </c>
      <c r="P6" s="11" t="s">
        <v>185</v>
      </c>
      <c r="Q6" s="6" t="s">
        <v>185</v>
      </c>
      <c r="R6" s="11" t="s">
        <v>185</v>
      </c>
      <c r="S6" s="11" t="s">
        <v>185</v>
      </c>
      <c r="T6" s="46" t="s">
        <v>185</v>
      </c>
      <c r="U6" s="8" t="s">
        <v>185</v>
      </c>
      <c r="V6" s="46" t="s">
        <v>185</v>
      </c>
      <c r="W6" s="46" t="s">
        <v>185</v>
      </c>
      <c r="X6" s="46" t="s">
        <v>185</v>
      </c>
      <c r="Y6" s="46" t="s">
        <v>185</v>
      </c>
      <c r="Z6" s="46" t="s">
        <v>185</v>
      </c>
      <c r="AA6" s="46" t="s">
        <v>185</v>
      </c>
      <c r="AB6" s="12" t="s">
        <v>252</v>
      </c>
      <c r="AC6" s="46" t="s">
        <v>185</v>
      </c>
      <c r="AD6" s="46" t="s">
        <v>185</v>
      </c>
      <c r="AE6" s="8" t="s">
        <v>185</v>
      </c>
      <c r="AF6" s="46" t="s">
        <v>185</v>
      </c>
      <c r="AG6" s="46" t="s">
        <v>185</v>
      </c>
      <c r="AH6" s="46" t="s">
        <v>185</v>
      </c>
      <c r="AI6" s="46" t="s">
        <v>185</v>
      </c>
      <c r="AJ6" s="8" t="s">
        <v>185</v>
      </c>
      <c r="AK6" s="8" t="s">
        <v>185</v>
      </c>
      <c r="AL6" s="8" t="s">
        <v>185</v>
      </c>
      <c r="AM6" s="8" t="s">
        <v>185</v>
      </c>
      <c r="AN6" s="46" t="s">
        <v>185</v>
      </c>
      <c r="AO6" s="46" t="s">
        <v>185</v>
      </c>
      <c r="AP6" s="8" t="s">
        <v>185</v>
      </c>
      <c r="AQ6" s="8" t="s">
        <v>185</v>
      </c>
      <c r="AR6" s="8" t="s">
        <v>185</v>
      </c>
      <c r="AS6" s="46" t="s">
        <v>185</v>
      </c>
      <c r="AT6" s="46" t="s">
        <v>185</v>
      </c>
      <c r="AU6" s="8" t="s">
        <v>185</v>
      </c>
      <c r="AV6" s="8" t="s">
        <v>185</v>
      </c>
      <c r="AW6" s="46" t="s">
        <v>185</v>
      </c>
      <c r="AX6" s="3"/>
      <c r="AY6" s="16">
        <f t="shared" si="3"/>
        <v>1</v>
      </c>
      <c r="AZ6" s="17">
        <f t="shared" si="0"/>
        <v>0.02127659574468085</v>
      </c>
      <c r="BA6" s="18">
        <f t="shared" si="4"/>
        <v>0</v>
      </c>
      <c r="BB6" s="19">
        <f t="shared" si="2"/>
        <v>0</v>
      </c>
      <c r="BC6" s="20">
        <f t="shared" si="5"/>
        <v>1</v>
      </c>
      <c r="BD6" s="21">
        <f t="shared" si="1"/>
        <v>0.03571428571428571</v>
      </c>
    </row>
    <row r="7" spans="1:56" ht="13.5">
      <c r="A7" s="47" t="s">
        <v>111</v>
      </c>
      <c r="B7" s="13" t="s">
        <v>57</v>
      </c>
      <c r="C7" s="3" t="s">
        <v>58</v>
      </c>
      <c r="D7" s="3"/>
      <c r="E7" s="12" t="s">
        <v>252</v>
      </c>
      <c r="F7" s="11" t="s">
        <v>210</v>
      </c>
      <c r="G7" s="7" t="s">
        <v>42</v>
      </c>
      <c r="H7" s="12" t="s">
        <v>252</v>
      </c>
      <c r="I7" s="7" t="s">
        <v>42</v>
      </c>
      <c r="J7" s="12" t="s">
        <v>252</v>
      </c>
      <c r="K7" s="7" t="s">
        <v>42</v>
      </c>
      <c r="L7" s="12" t="s">
        <v>252</v>
      </c>
      <c r="M7" s="6" t="s">
        <v>210</v>
      </c>
      <c r="N7" s="6" t="s">
        <v>210</v>
      </c>
      <c r="O7" s="12" t="s">
        <v>252</v>
      </c>
      <c r="P7" s="11" t="s">
        <v>210</v>
      </c>
      <c r="Q7" s="7" t="s">
        <v>42</v>
      </c>
      <c r="R7" s="12" t="s">
        <v>252</v>
      </c>
      <c r="S7" s="11" t="s">
        <v>210</v>
      </c>
      <c r="T7" s="12" t="s">
        <v>252</v>
      </c>
      <c r="U7" s="8" t="s">
        <v>210</v>
      </c>
      <c r="V7" s="46" t="s">
        <v>210</v>
      </c>
      <c r="W7" s="12" t="s">
        <v>252</v>
      </c>
      <c r="X7" s="12" t="s">
        <v>252</v>
      </c>
      <c r="Y7" s="46" t="s">
        <v>210</v>
      </c>
      <c r="Z7" s="12" t="s">
        <v>252</v>
      </c>
      <c r="AA7" s="46" t="s">
        <v>210</v>
      </c>
      <c r="AB7" s="12" t="s">
        <v>252</v>
      </c>
      <c r="AC7" s="12" t="s">
        <v>252</v>
      </c>
      <c r="AD7" s="12" t="s">
        <v>252</v>
      </c>
      <c r="AE7" s="8" t="s">
        <v>210</v>
      </c>
      <c r="AF7" s="12" t="s">
        <v>252</v>
      </c>
      <c r="AG7" s="12" t="s">
        <v>252</v>
      </c>
      <c r="AH7" s="12" t="s">
        <v>252</v>
      </c>
      <c r="AI7" s="12" t="s">
        <v>252</v>
      </c>
      <c r="AJ7" s="8" t="s">
        <v>210</v>
      </c>
      <c r="AK7" s="8" t="s">
        <v>210</v>
      </c>
      <c r="AL7" s="7" t="s">
        <v>42</v>
      </c>
      <c r="AM7" s="7" t="s">
        <v>42</v>
      </c>
      <c r="AN7" s="12" t="s">
        <v>252</v>
      </c>
      <c r="AO7" s="12" t="s">
        <v>252</v>
      </c>
      <c r="AP7" s="8"/>
      <c r="AQ7" s="7" t="s">
        <v>42</v>
      </c>
      <c r="AR7" s="7" t="s">
        <v>42</v>
      </c>
      <c r="AS7" s="46" t="s">
        <v>210</v>
      </c>
      <c r="AT7" s="12" t="s">
        <v>252</v>
      </c>
      <c r="AU7" s="8" t="s">
        <v>210</v>
      </c>
      <c r="AV7" s="7" t="s">
        <v>42</v>
      </c>
      <c r="AW7" s="12" t="s">
        <v>252</v>
      </c>
      <c r="AX7" s="3"/>
      <c r="AY7" s="16">
        <f t="shared" si="3"/>
        <v>29</v>
      </c>
      <c r="AZ7" s="17">
        <f t="shared" si="0"/>
        <v>0.6304347826086957</v>
      </c>
      <c r="BA7" s="18">
        <f t="shared" si="4"/>
        <v>9</v>
      </c>
      <c r="BB7" s="19">
        <f t="shared" si="2"/>
        <v>0.5294117647058824</v>
      </c>
      <c r="BC7" s="20">
        <f t="shared" si="5"/>
        <v>20</v>
      </c>
      <c r="BD7" s="21">
        <f t="shared" si="1"/>
        <v>0.7142857142857143</v>
      </c>
    </row>
    <row r="8" spans="1:56" ht="13.5">
      <c r="A8" s="47" t="s">
        <v>112</v>
      </c>
      <c r="B8" s="13" t="s">
        <v>195</v>
      </c>
      <c r="C8" s="3" t="s">
        <v>80</v>
      </c>
      <c r="D8" s="3"/>
      <c r="E8" s="12" t="s">
        <v>252</v>
      </c>
      <c r="F8" s="11" t="s">
        <v>210</v>
      </c>
      <c r="G8" s="6" t="s">
        <v>210</v>
      </c>
      <c r="H8" s="11" t="s">
        <v>210</v>
      </c>
      <c r="I8" s="7" t="s">
        <v>42</v>
      </c>
      <c r="J8" s="11" t="s">
        <v>210</v>
      </c>
      <c r="K8" s="6" t="s">
        <v>210</v>
      </c>
      <c r="L8" s="11" t="s">
        <v>210</v>
      </c>
      <c r="M8" s="7" t="s">
        <v>42</v>
      </c>
      <c r="N8" s="7" t="s">
        <v>42</v>
      </c>
      <c r="O8" s="11" t="s">
        <v>210</v>
      </c>
      <c r="P8" s="11" t="s">
        <v>210</v>
      </c>
      <c r="Q8" s="6" t="s">
        <v>210</v>
      </c>
      <c r="R8" s="11" t="s">
        <v>210</v>
      </c>
      <c r="S8" s="11" t="s">
        <v>210</v>
      </c>
      <c r="T8" s="46" t="s">
        <v>210</v>
      </c>
      <c r="U8" s="8" t="s">
        <v>210</v>
      </c>
      <c r="V8" s="46" t="s">
        <v>210</v>
      </c>
      <c r="W8" s="12" t="s">
        <v>252</v>
      </c>
      <c r="X8" s="12" t="s">
        <v>252</v>
      </c>
      <c r="Y8" s="46" t="s">
        <v>210</v>
      </c>
      <c r="Z8" s="46" t="s">
        <v>210</v>
      </c>
      <c r="AA8" s="46" t="s">
        <v>210</v>
      </c>
      <c r="AB8" s="46" t="s">
        <v>210</v>
      </c>
      <c r="AC8" s="46" t="s">
        <v>243</v>
      </c>
      <c r="AD8" s="46" t="s">
        <v>243</v>
      </c>
      <c r="AE8" s="8" t="s">
        <v>242</v>
      </c>
      <c r="AF8" s="46" t="s">
        <v>243</v>
      </c>
      <c r="AG8" s="46" t="s">
        <v>243</v>
      </c>
      <c r="AH8" s="46" t="s">
        <v>243</v>
      </c>
      <c r="AI8" s="46" t="s">
        <v>243</v>
      </c>
      <c r="AJ8" s="8" t="s">
        <v>243</v>
      </c>
      <c r="AK8" s="8" t="s">
        <v>243</v>
      </c>
      <c r="AL8" s="8" t="s">
        <v>243</v>
      </c>
      <c r="AM8" s="8" t="s">
        <v>243</v>
      </c>
      <c r="AN8" s="46" t="s">
        <v>243</v>
      </c>
      <c r="AO8" s="46" t="s">
        <v>243</v>
      </c>
      <c r="AP8" s="8" t="s">
        <v>243</v>
      </c>
      <c r="AQ8" s="8" t="s">
        <v>243</v>
      </c>
      <c r="AR8" s="8" t="s">
        <v>243</v>
      </c>
      <c r="AS8" s="46" t="s">
        <v>243</v>
      </c>
      <c r="AT8" s="46" t="s">
        <v>243</v>
      </c>
      <c r="AU8" s="8" t="s">
        <v>243</v>
      </c>
      <c r="AV8" s="8" t="s">
        <v>243</v>
      </c>
      <c r="AW8" s="46" t="s">
        <v>243</v>
      </c>
      <c r="AX8" s="3"/>
      <c r="AY8" s="16">
        <f t="shared" si="3"/>
        <v>5</v>
      </c>
      <c r="AZ8" s="17">
        <f t="shared" si="0"/>
        <v>0.10638297872340426</v>
      </c>
      <c r="BA8" s="18">
        <f t="shared" si="4"/>
        <v>3</v>
      </c>
      <c r="BB8" s="19">
        <f t="shared" si="2"/>
        <v>0.17647058823529413</v>
      </c>
      <c r="BC8" s="20">
        <f t="shared" si="5"/>
        <v>2</v>
      </c>
      <c r="BD8" s="21">
        <f t="shared" si="1"/>
        <v>0.07142857142857142</v>
      </c>
    </row>
    <row r="9" spans="1:56" ht="13.5">
      <c r="A9" s="47" t="s">
        <v>113</v>
      </c>
      <c r="B9" s="13" t="s">
        <v>13</v>
      </c>
      <c r="C9" s="3" t="s">
        <v>5</v>
      </c>
      <c r="D9" s="3"/>
      <c r="E9" s="11" t="s">
        <v>1</v>
      </c>
      <c r="F9" s="11" t="s">
        <v>210</v>
      </c>
      <c r="G9" s="6" t="s">
        <v>210</v>
      </c>
      <c r="H9" s="11" t="s">
        <v>210</v>
      </c>
      <c r="I9" s="6" t="s">
        <v>210</v>
      </c>
      <c r="J9" s="12" t="s">
        <v>252</v>
      </c>
      <c r="K9" s="6" t="s">
        <v>210</v>
      </c>
      <c r="L9" s="11" t="s">
        <v>210</v>
      </c>
      <c r="M9" s="7" t="s">
        <v>42</v>
      </c>
      <c r="N9" s="6" t="s">
        <v>210</v>
      </c>
      <c r="O9" s="12" t="s">
        <v>252</v>
      </c>
      <c r="P9" s="12" t="s">
        <v>252</v>
      </c>
      <c r="Q9" s="6" t="s">
        <v>210</v>
      </c>
      <c r="R9" s="12" t="s">
        <v>252</v>
      </c>
      <c r="S9" s="11" t="s">
        <v>210</v>
      </c>
      <c r="T9" s="46" t="s">
        <v>210</v>
      </c>
      <c r="U9" s="8" t="s">
        <v>210</v>
      </c>
      <c r="V9" s="46" t="s">
        <v>210</v>
      </c>
      <c r="W9" s="12" t="s">
        <v>252</v>
      </c>
      <c r="X9" s="46" t="s">
        <v>210</v>
      </c>
      <c r="Y9" s="12" t="s">
        <v>252</v>
      </c>
      <c r="Z9" s="12" t="s">
        <v>252</v>
      </c>
      <c r="AA9" s="12" t="s">
        <v>252</v>
      </c>
      <c r="AB9" s="12" t="s">
        <v>252</v>
      </c>
      <c r="AC9" s="12" t="s">
        <v>252</v>
      </c>
      <c r="AD9" s="12" t="s">
        <v>252</v>
      </c>
      <c r="AE9" s="8" t="s">
        <v>210</v>
      </c>
      <c r="AF9" s="46" t="s">
        <v>210</v>
      </c>
      <c r="AG9" s="12" t="s">
        <v>252</v>
      </c>
      <c r="AH9" s="46" t="s">
        <v>210</v>
      </c>
      <c r="AI9" s="46" t="s">
        <v>210</v>
      </c>
      <c r="AJ9" s="8" t="s">
        <v>210</v>
      </c>
      <c r="AK9" s="8" t="s">
        <v>210</v>
      </c>
      <c r="AL9" s="8" t="s">
        <v>210</v>
      </c>
      <c r="AM9" s="8" t="s">
        <v>210</v>
      </c>
      <c r="AN9" s="46" t="s">
        <v>210</v>
      </c>
      <c r="AO9" s="46" t="s">
        <v>210</v>
      </c>
      <c r="AP9" s="8"/>
      <c r="AQ9" s="8" t="s">
        <v>210</v>
      </c>
      <c r="AR9" s="8" t="s">
        <v>210</v>
      </c>
      <c r="AS9" s="46" t="s">
        <v>210</v>
      </c>
      <c r="AT9" s="46" t="s">
        <v>210</v>
      </c>
      <c r="AU9" s="8" t="s">
        <v>210</v>
      </c>
      <c r="AV9" s="8" t="s">
        <v>210</v>
      </c>
      <c r="AW9" s="12" t="s">
        <v>252</v>
      </c>
      <c r="AX9" s="3"/>
      <c r="AY9" s="16">
        <f t="shared" si="3"/>
        <v>14</v>
      </c>
      <c r="AZ9" s="17">
        <f t="shared" si="0"/>
        <v>0.30434782608695654</v>
      </c>
      <c r="BA9" s="18">
        <f t="shared" si="4"/>
        <v>1</v>
      </c>
      <c r="BB9" s="19">
        <f t="shared" si="2"/>
        <v>0.058823529411764705</v>
      </c>
      <c r="BC9" s="20">
        <f t="shared" si="5"/>
        <v>13</v>
      </c>
      <c r="BD9" s="21">
        <f t="shared" si="1"/>
        <v>0.4642857142857143</v>
      </c>
    </row>
    <row r="10" spans="1:56" ht="13.5">
      <c r="A10" s="47" t="s">
        <v>114</v>
      </c>
      <c r="B10" s="13" t="s">
        <v>17</v>
      </c>
      <c r="C10" s="3" t="s">
        <v>6</v>
      </c>
      <c r="D10" s="3" t="s">
        <v>174</v>
      </c>
      <c r="E10" s="11" t="s">
        <v>1</v>
      </c>
      <c r="F10" s="11" t="s">
        <v>210</v>
      </c>
      <c r="G10" s="6" t="s">
        <v>210</v>
      </c>
      <c r="H10" s="11" t="s">
        <v>210</v>
      </c>
      <c r="I10" s="7" t="s">
        <v>42</v>
      </c>
      <c r="J10" s="12" t="s">
        <v>252</v>
      </c>
      <c r="K10" s="6" t="s">
        <v>210</v>
      </c>
      <c r="L10" s="12" t="s">
        <v>252</v>
      </c>
      <c r="M10" s="7" t="s">
        <v>42</v>
      </c>
      <c r="N10" s="6" t="s">
        <v>210</v>
      </c>
      <c r="O10" s="12" t="s">
        <v>252</v>
      </c>
      <c r="P10" s="12" t="s">
        <v>252</v>
      </c>
      <c r="Q10" s="6" t="s">
        <v>210</v>
      </c>
      <c r="R10" s="12" t="s">
        <v>252</v>
      </c>
      <c r="S10" s="11" t="s">
        <v>210</v>
      </c>
      <c r="T10" s="12" t="s">
        <v>252</v>
      </c>
      <c r="U10" s="8" t="s">
        <v>210</v>
      </c>
      <c r="V10" s="12" t="s">
        <v>252</v>
      </c>
      <c r="W10" s="12" t="s">
        <v>252</v>
      </c>
      <c r="X10" s="12" t="s">
        <v>252</v>
      </c>
      <c r="Y10" s="12" t="s">
        <v>252</v>
      </c>
      <c r="Z10" s="12" t="s">
        <v>252</v>
      </c>
      <c r="AA10" s="12" t="s">
        <v>252</v>
      </c>
      <c r="AB10" s="12" t="s">
        <v>252</v>
      </c>
      <c r="AC10" s="12" t="s">
        <v>252</v>
      </c>
      <c r="AD10" s="12" t="s">
        <v>252</v>
      </c>
      <c r="AE10" s="8" t="s">
        <v>210</v>
      </c>
      <c r="AF10" s="46" t="s">
        <v>210</v>
      </c>
      <c r="AG10" s="12" t="s">
        <v>252</v>
      </c>
      <c r="AH10" s="46" t="s">
        <v>210</v>
      </c>
      <c r="AI10" s="12" t="s">
        <v>252</v>
      </c>
      <c r="AJ10" s="8" t="s">
        <v>210</v>
      </c>
      <c r="AK10" s="8" t="s">
        <v>210</v>
      </c>
      <c r="AL10" s="8" t="s">
        <v>210</v>
      </c>
      <c r="AM10" s="8" t="s">
        <v>210</v>
      </c>
      <c r="AN10" s="46" t="s">
        <v>210</v>
      </c>
      <c r="AO10" s="46" t="s">
        <v>210</v>
      </c>
      <c r="AP10" s="8"/>
      <c r="AQ10" s="8" t="s">
        <v>210</v>
      </c>
      <c r="AR10" s="8" t="s">
        <v>210</v>
      </c>
      <c r="AS10" s="46" t="s">
        <v>210</v>
      </c>
      <c r="AT10" s="46" t="s">
        <v>210</v>
      </c>
      <c r="AU10" s="8" t="s">
        <v>210</v>
      </c>
      <c r="AV10" s="8" t="s">
        <v>210</v>
      </c>
      <c r="AW10" s="12" t="s">
        <v>252</v>
      </c>
      <c r="AX10" s="3"/>
      <c r="AY10" s="16">
        <f t="shared" si="3"/>
        <v>20</v>
      </c>
      <c r="AZ10" s="17">
        <f t="shared" si="0"/>
        <v>0.425531914893617</v>
      </c>
      <c r="BA10" s="18">
        <f t="shared" si="4"/>
        <v>2</v>
      </c>
      <c r="BB10" s="19">
        <f t="shared" si="2"/>
        <v>0.11764705882352941</v>
      </c>
      <c r="BC10" s="20">
        <f t="shared" si="5"/>
        <v>18</v>
      </c>
      <c r="BD10" s="21">
        <f t="shared" si="1"/>
        <v>0.6428571428571429</v>
      </c>
    </row>
    <row r="11" spans="1:56" ht="13.5">
      <c r="A11" s="47" t="s">
        <v>115</v>
      </c>
      <c r="B11" s="13" t="s">
        <v>33</v>
      </c>
      <c r="C11" s="3" t="s">
        <v>5</v>
      </c>
      <c r="D11" s="3"/>
      <c r="E11" s="12" t="s">
        <v>252</v>
      </c>
      <c r="F11" s="11" t="s">
        <v>210</v>
      </c>
      <c r="G11" s="7" t="s">
        <v>42</v>
      </c>
      <c r="H11" s="11" t="s">
        <v>210</v>
      </c>
      <c r="I11" s="7" t="s">
        <v>42</v>
      </c>
      <c r="J11" s="12" t="s">
        <v>252</v>
      </c>
      <c r="K11" s="6" t="s">
        <v>210</v>
      </c>
      <c r="L11" s="12" t="s">
        <v>252</v>
      </c>
      <c r="M11" s="6" t="s">
        <v>210</v>
      </c>
      <c r="N11" s="7" t="s">
        <v>42</v>
      </c>
      <c r="O11" s="11" t="s">
        <v>210</v>
      </c>
      <c r="P11" s="12" t="s">
        <v>252</v>
      </c>
      <c r="Q11" s="6" t="s">
        <v>210</v>
      </c>
      <c r="R11" s="12" t="s">
        <v>252</v>
      </c>
      <c r="S11" s="11" t="s">
        <v>210</v>
      </c>
      <c r="T11" s="46" t="s">
        <v>210</v>
      </c>
      <c r="U11" s="8" t="s">
        <v>210</v>
      </c>
      <c r="V11" s="46" t="s">
        <v>210</v>
      </c>
      <c r="W11" s="12" t="s">
        <v>252</v>
      </c>
      <c r="X11" s="46" t="s">
        <v>210</v>
      </c>
      <c r="Y11" s="46" t="s">
        <v>210</v>
      </c>
      <c r="Z11" s="46" t="s">
        <v>210</v>
      </c>
      <c r="AA11" s="46" t="s">
        <v>210</v>
      </c>
      <c r="AB11" s="46" t="s">
        <v>210</v>
      </c>
      <c r="AC11" s="12" t="s">
        <v>252</v>
      </c>
      <c r="AD11" s="12" t="s">
        <v>252</v>
      </c>
      <c r="AE11" s="8" t="s">
        <v>210</v>
      </c>
      <c r="AF11" s="46" t="s">
        <v>210</v>
      </c>
      <c r="AG11" s="12" t="s">
        <v>252</v>
      </c>
      <c r="AH11" s="12" t="s">
        <v>252</v>
      </c>
      <c r="AI11" s="46" t="s">
        <v>210</v>
      </c>
      <c r="AJ11" s="7" t="s">
        <v>42</v>
      </c>
      <c r="AK11" s="8" t="s">
        <v>210</v>
      </c>
      <c r="AL11" s="7" t="s">
        <v>42</v>
      </c>
      <c r="AM11" s="8" t="s">
        <v>210</v>
      </c>
      <c r="AN11" s="46" t="s">
        <v>210</v>
      </c>
      <c r="AO11" s="46" t="s">
        <v>210</v>
      </c>
      <c r="AP11" s="8"/>
      <c r="AQ11" s="7" t="s">
        <v>42</v>
      </c>
      <c r="AR11" s="7" t="s">
        <v>42</v>
      </c>
      <c r="AS11" s="12" t="s">
        <v>252</v>
      </c>
      <c r="AT11" s="46" t="s">
        <v>210</v>
      </c>
      <c r="AU11" s="8" t="s">
        <v>210</v>
      </c>
      <c r="AV11" s="7" t="s">
        <v>42</v>
      </c>
      <c r="AW11" s="12" t="s">
        <v>252</v>
      </c>
      <c r="AX11" s="3"/>
      <c r="AY11" s="16">
        <f t="shared" si="3"/>
        <v>19</v>
      </c>
      <c r="AZ11" s="17">
        <f t="shared" si="0"/>
        <v>0.41304347826086957</v>
      </c>
      <c r="BA11" s="18">
        <f t="shared" si="4"/>
        <v>8</v>
      </c>
      <c r="BB11" s="19">
        <f t="shared" si="2"/>
        <v>0.47058823529411764</v>
      </c>
      <c r="BC11" s="20">
        <f t="shared" si="5"/>
        <v>11</v>
      </c>
      <c r="BD11" s="21">
        <f t="shared" si="1"/>
        <v>0.39285714285714285</v>
      </c>
    </row>
    <row r="12" spans="1:56" ht="13.5">
      <c r="A12" s="48" t="s">
        <v>116</v>
      </c>
      <c r="B12" s="13" t="s">
        <v>22</v>
      </c>
      <c r="C12" s="3" t="s">
        <v>6</v>
      </c>
      <c r="D12" s="3"/>
      <c r="E12" s="11" t="s">
        <v>212</v>
      </c>
      <c r="F12" s="11" t="s">
        <v>220</v>
      </c>
      <c r="G12" s="6" t="s">
        <v>220</v>
      </c>
      <c r="H12" s="11" t="s">
        <v>220</v>
      </c>
      <c r="I12" s="6" t="s">
        <v>220</v>
      </c>
      <c r="J12" s="11" t="s">
        <v>220</v>
      </c>
      <c r="K12" s="6" t="s">
        <v>220</v>
      </c>
      <c r="L12" s="11" t="s">
        <v>220</v>
      </c>
      <c r="M12" s="6" t="s">
        <v>220</v>
      </c>
      <c r="N12" s="6" t="s">
        <v>220</v>
      </c>
      <c r="O12" s="11" t="s">
        <v>220</v>
      </c>
      <c r="P12" s="12" t="s">
        <v>252</v>
      </c>
      <c r="Q12" s="6" t="s">
        <v>220</v>
      </c>
      <c r="R12" s="11" t="s">
        <v>220</v>
      </c>
      <c r="S12" s="11" t="s">
        <v>220</v>
      </c>
      <c r="T12" s="46" t="s">
        <v>220</v>
      </c>
      <c r="U12" s="8" t="s">
        <v>220</v>
      </c>
      <c r="V12" s="46" t="s">
        <v>220</v>
      </c>
      <c r="W12" s="46" t="s">
        <v>220</v>
      </c>
      <c r="X12" s="46" t="s">
        <v>220</v>
      </c>
      <c r="Y12" s="46" t="s">
        <v>220</v>
      </c>
      <c r="Z12" s="46" t="s">
        <v>220</v>
      </c>
      <c r="AA12" s="46" t="s">
        <v>220</v>
      </c>
      <c r="AB12" s="46" t="s">
        <v>220</v>
      </c>
      <c r="AC12" s="12" t="s">
        <v>252</v>
      </c>
      <c r="AD12" s="46" t="s">
        <v>220</v>
      </c>
      <c r="AE12" s="8" t="s">
        <v>220</v>
      </c>
      <c r="AF12" s="46" t="s">
        <v>220</v>
      </c>
      <c r="AG12" s="46" t="s">
        <v>220</v>
      </c>
      <c r="AH12" s="46" t="s">
        <v>220</v>
      </c>
      <c r="AI12" s="46" t="s">
        <v>220</v>
      </c>
      <c r="AJ12" s="8" t="s">
        <v>220</v>
      </c>
      <c r="AK12" s="8" t="s">
        <v>220</v>
      </c>
      <c r="AL12" s="8" t="s">
        <v>220</v>
      </c>
      <c r="AM12" s="8" t="s">
        <v>220</v>
      </c>
      <c r="AN12" s="46" t="s">
        <v>220</v>
      </c>
      <c r="AO12" s="46" t="s">
        <v>220</v>
      </c>
      <c r="AP12" s="8" t="s">
        <v>220</v>
      </c>
      <c r="AQ12" s="8" t="s">
        <v>220</v>
      </c>
      <c r="AR12" s="8" t="s">
        <v>220</v>
      </c>
      <c r="AS12" s="46" t="s">
        <v>220</v>
      </c>
      <c r="AT12" s="46" t="s">
        <v>220</v>
      </c>
      <c r="AU12" s="8" t="s">
        <v>220</v>
      </c>
      <c r="AV12" s="8" t="s">
        <v>220</v>
      </c>
      <c r="AW12" s="46" t="s">
        <v>220</v>
      </c>
      <c r="AX12" s="3"/>
      <c r="AY12" s="16">
        <f t="shared" si="3"/>
        <v>2</v>
      </c>
      <c r="AZ12" s="17">
        <f t="shared" si="0"/>
        <v>0.0425531914893617</v>
      </c>
      <c r="BA12" s="18">
        <f t="shared" si="4"/>
        <v>0</v>
      </c>
      <c r="BB12" s="19">
        <f t="shared" si="2"/>
        <v>0</v>
      </c>
      <c r="BC12" s="20">
        <f t="shared" si="5"/>
        <v>2</v>
      </c>
      <c r="BD12" s="21">
        <f t="shared" si="1"/>
        <v>0.07142857142857142</v>
      </c>
    </row>
    <row r="13" spans="1:56" ht="13.5">
      <c r="A13" s="47" t="s">
        <v>117</v>
      </c>
      <c r="B13" s="13" t="s">
        <v>14</v>
      </c>
      <c r="C13" s="3" t="s">
        <v>5</v>
      </c>
      <c r="D13" s="3" t="s">
        <v>174</v>
      </c>
      <c r="E13" s="12" t="s">
        <v>252</v>
      </c>
      <c r="F13" s="11" t="s">
        <v>210</v>
      </c>
      <c r="G13" s="7" t="s">
        <v>42</v>
      </c>
      <c r="H13" s="11" t="s">
        <v>210</v>
      </c>
      <c r="I13" s="6" t="s">
        <v>210</v>
      </c>
      <c r="J13" s="11" t="s">
        <v>210</v>
      </c>
      <c r="K13" s="7" t="s">
        <v>42</v>
      </c>
      <c r="L13" s="12" t="s">
        <v>252</v>
      </c>
      <c r="M13" s="7" t="s">
        <v>42</v>
      </c>
      <c r="N13" s="7" t="s">
        <v>42</v>
      </c>
      <c r="O13" s="12" t="s">
        <v>252</v>
      </c>
      <c r="P13" s="12" t="s">
        <v>252</v>
      </c>
      <c r="Q13" s="7" t="s">
        <v>42</v>
      </c>
      <c r="R13" s="11" t="s">
        <v>210</v>
      </c>
      <c r="S13" s="11" t="s">
        <v>210</v>
      </c>
      <c r="T13" s="12" t="s">
        <v>252</v>
      </c>
      <c r="U13" s="8" t="s">
        <v>210</v>
      </c>
      <c r="V13" s="46" t="s">
        <v>210</v>
      </c>
      <c r="W13" s="12" t="s">
        <v>252</v>
      </c>
      <c r="X13" s="12" t="s">
        <v>252</v>
      </c>
      <c r="Y13" s="12" t="s">
        <v>252</v>
      </c>
      <c r="Z13" s="12" t="s">
        <v>252</v>
      </c>
      <c r="AA13" s="12" t="s">
        <v>252</v>
      </c>
      <c r="AB13" s="12" t="s">
        <v>252</v>
      </c>
      <c r="AC13" s="46" t="s">
        <v>210</v>
      </c>
      <c r="AD13" s="46" t="s">
        <v>210</v>
      </c>
      <c r="AE13" s="8" t="s">
        <v>210</v>
      </c>
      <c r="AF13" s="46" t="s">
        <v>210</v>
      </c>
      <c r="AG13" s="12" t="s">
        <v>252</v>
      </c>
      <c r="AH13" s="46" t="s">
        <v>210</v>
      </c>
      <c r="AI13" s="12" t="s">
        <v>252</v>
      </c>
      <c r="AJ13" s="8" t="s">
        <v>210</v>
      </c>
      <c r="AK13" s="8" t="s">
        <v>210</v>
      </c>
      <c r="AL13" s="8" t="s">
        <v>210</v>
      </c>
      <c r="AM13" s="8" t="s">
        <v>210</v>
      </c>
      <c r="AN13" s="46" t="s">
        <v>210</v>
      </c>
      <c r="AO13" s="46" t="s">
        <v>210</v>
      </c>
      <c r="AP13" s="8"/>
      <c r="AQ13" s="8" t="s">
        <v>210</v>
      </c>
      <c r="AR13" s="8" t="s">
        <v>210</v>
      </c>
      <c r="AS13" s="46" t="s">
        <v>210</v>
      </c>
      <c r="AT13" s="46" t="s">
        <v>210</v>
      </c>
      <c r="AU13" s="8" t="s">
        <v>210</v>
      </c>
      <c r="AV13" s="7" t="s">
        <v>42</v>
      </c>
      <c r="AW13" s="12" t="s">
        <v>252</v>
      </c>
      <c r="AX13" s="3"/>
      <c r="AY13" s="16">
        <f t="shared" si="3"/>
        <v>19</v>
      </c>
      <c r="AZ13" s="17">
        <f t="shared" si="0"/>
        <v>0.40425531914893614</v>
      </c>
      <c r="BA13" s="18">
        <f t="shared" si="4"/>
        <v>6</v>
      </c>
      <c r="BB13" s="19">
        <f t="shared" si="2"/>
        <v>0.35294117647058826</v>
      </c>
      <c r="BC13" s="20">
        <f t="shared" si="5"/>
        <v>13</v>
      </c>
      <c r="BD13" s="21">
        <f t="shared" si="1"/>
        <v>0.4642857142857143</v>
      </c>
    </row>
    <row r="14" spans="1:56" ht="13.5">
      <c r="A14" s="48" t="s">
        <v>178</v>
      </c>
      <c r="B14" s="13" t="s">
        <v>189</v>
      </c>
      <c r="C14" s="3" t="s">
        <v>50</v>
      </c>
      <c r="E14" s="12" t="s">
        <v>252</v>
      </c>
      <c r="F14" s="11" t="s">
        <v>210</v>
      </c>
      <c r="G14" s="7" t="s">
        <v>42</v>
      </c>
      <c r="H14" s="11" t="s">
        <v>210</v>
      </c>
      <c r="I14" s="6" t="s">
        <v>210</v>
      </c>
      <c r="J14" s="12" t="s">
        <v>252</v>
      </c>
      <c r="K14" s="7" t="s">
        <v>42</v>
      </c>
      <c r="L14" s="12" t="s">
        <v>252</v>
      </c>
      <c r="M14" s="7" t="s">
        <v>42</v>
      </c>
      <c r="N14" s="6" t="s">
        <v>210</v>
      </c>
      <c r="O14" s="12" t="s">
        <v>252</v>
      </c>
      <c r="P14" s="12" t="s">
        <v>252</v>
      </c>
      <c r="Q14" s="7" t="s">
        <v>42</v>
      </c>
      <c r="R14" s="11" t="s">
        <v>210</v>
      </c>
      <c r="S14" s="11" t="s">
        <v>210</v>
      </c>
      <c r="T14" s="12" t="s">
        <v>252</v>
      </c>
      <c r="U14" s="7" t="s">
        <v>42</v>
      </c>
      <c r="V14" s="46" t="s">
        <v>210</v>
      </c>
      <c r="W14" s="12" t="s">
        <v>252</v>
      </c>
      <c r="X14" s="12" t="s">
        <v>252</v>
      </c>
      <c r="Y14" s="12" t="s">
        <v>252</v>
      </c>
      <c r="Z14" s="12" t="s">
        <v>252</v>
      </c>
      <c r="AA14" s="12" t="s">
        <v>252</v>
      </c>
      <c r="AB14" s="12" t="s">
        <v>252</v>
      </c>
      <c r="AC14" s="12" t="s">
        <v>252</v>
      </c>
      <c r="AD14" s="12" t="s">
        <v>252</v>
      </c>
      <c r="AE14" s="8" t="s">
        <v>210</v>
      </c>
      <c r="AF14" s="12" t="s">
        <v>252</v>
      </c>
      <c r="AG14" s="46" t="s">
        <v>210</v>
      </c>
      <c r="AH14" s="12" t="s">
        <v>252</v>
      </c>
      <c r="AI14" s="12" t="s">
        <v>252</v>
      </c>
      <c r="AJ14" s="7" t="s">
        <v>42</v>
      </c>
      <c r="AK14" s="8" t="s">
        <v>210</v>
      </c>
      <c r="AL14" s="7" t="s">
        <v>42</v>
      </c>
      <c r="AM14" s="8" t="s">
        <v>210</v>
      </c>
      <c r="AN14" s="12" t="s">
        <v>252</v>
      </c>
      <c r="AO14" s="12" t="s">
        <v>252</v>
      </c>
      <c r="AP14" s="8"/>
      <c r="AQ14" s="7" t="s">
        <v>42</v>
      </c>
      <c r="AR14" s="7" t="s">
        <v>42</v>
      </c>
      <c r="AS14" s="12" t="s">
        <v>252</v>
      </c>
      <c r="AT14" s="12" t="s">
        <v>252</v>
      </c>
      <c r="AU14" s="8" t="s">
        <v>210</v>
      </c>
      <c r="AV14" s="7" t="s">
        <v>42</v>
      </c>
      <c r="AW14" s="12" t="s">
        <v>252</v>
      </c>
      <c r="AX14" s="3"/>
      <c r="AY14" s="16">
        <f t="shared" si="3"/>
        <v>31</v>
      </c>
      <c r="AZ14" s="17">
        <f t="shared" si="0"/>
        <v>0.6739130434782609</v>
      </c>
      <c r="BA14" s="18">
        <f t="shared" si="4"/>
        <v>10</v>
      </c>
      <c r="BB14" s="19">
        <f t="shared" si="2"/>
        <v>0.5882352941176471</v>
      </c>
      <c r="BC14" s="20">
        <f t="shared" si="5"/>
        <v>21</v>
      </c>
      <c r="BD14" s="21">
        <f t="shared" si="1"/>
        <v>0.75</v>
      </c>
    </row>
    <row r="15" spans="1:56" ht="13.5">
      <c r="A15" s="47" t="s">
        <v>215</v>
      </c>
      <c r="B15" s="13" t="s">
        <v>10</v>
      </c>
      <c r="C15" s="3" t="s">
        <v>5</v>
      </c>
      <c r="D15" s="3" t="s">
        <v>174</v>
      </c>
      <c r="E15" s="12" t="s">
        <v>252</v>
      </c>
      <c r="F15" s="12" t="s">
        <v>252</v>
      </c>
      <c r="G15" s="6" t="s">
        <v>210</v>
      </c>
      <c r="H15" s="11" t="s">
        <v>210</v>
      </c>
      <c r="I15" s="6" t="s">
        <v>210</v>
      </c>
      <c r="J15" s="12" t="s">
        <v>252</v>
      </c>
      <c r="K15" s="6" t="s">
        <v>210</v>
      </c>
      <c r="L15" s="11" t="s">
        <v>210</v>
      </c>
      <c r="M15" s="6" t="s">
        <v>210</v>
      </c>
      <c r="N15" s="6" t="s">
        <v>210</v>
      </c>
      <c r="O15" s="12" t="s">
        <v>252</v>
      </c>
      <c r="P15" s="12" t="s">
        <v>252</v>
      </c>
      <c r="Q15" s="6" t="s">
        <v>210</v>
      </c>
      <c r="R15" s="11" t="s">
        <v>210</v>
      </c>
      <c r="S15" s="11" t="s">
        <v>210</v>
      </c>
      <c r="T15" s="46" t="s">
        <v>210</v>
      </c>
      <c r="U15" s="8" t="s">
        <v>210</v>
      </c>
      <c r="V15" s="46" t="s">
        <v>210</v>
      </c>
      <c r="W15" s="12" t="s">
        <v>252</v>
      </c>
      <c r="X15" s="46" t="s">
        <v>210</v>
      </c>
      <c r="Y15" s="12" t="s">
        <v>252</v>
      </c>
      <c r="Z15" s="12" t="s">
        <v>252</v>
      </c>
      <c r="AA15" s="12" t="s">
        <v>252</v>
      </c>
      <c r="AB15" s="12" t="s">
        <v>252</v>
      </c>
      <c r="AC15" s="12" t="s">
        <v>252</v>
      </c>
      <c r="AD15" s="12" t="s">
        <v>252</v>
      </c>
      <c r="AE15" s="8" t="s">
        <v>210</v>
      </c>
      <c r="AF15" s="12" t="s">
        <v>252</v>
      </c>
      <c r="AG15" s="12" t="s">
        <v>252</v>
      </c>
      <c r="AH15" s="12" t="s">
        <v>252</v>
      </c>
      <c r="AI15" s="12" t="s">
        <v>252</v>
      </c>
      <c r="AJ15" s="8" t="s">
        <v>210</v>
      </c>
      <c r="AK15" s="8" t="s">
        <v>210</v>
      </c>
      <c r="AL15" s="8" t="s">
        <v>210</v>
      </c>
      <c r="AM15" s="8" t="s">
        <v>210</v>
      </c>
      <c r="AN15" s="12" t="s">
        <v>252</v>
      </c>
      <c r="AO15" s="46" t="s">
        <v>210</v>
      </c>
      <c r="AP15" s="8"/>
      <c r="AQ15" s="8" t="s">
        <v>210</v>
      </c>
      <c r="AR15" s="8" t="s">
        <v>210</v>
      </c>
      <c r="AS15" s="46" t="s">
        <v>210</v>
      </c>
      <c r="AT15" s="46" t="s">
        <v>210</v>
      </c>
      <c r="AU15" s="8" t="s">
        <v>210</v>
      </c>
      <c r="AV15" s="7" t="s">
        <v>42</v>
      </c>
      <c r="AW15" s="12" t="s">
        <v>252</v>
      </c>
      <c r="AX15" s="3"/>
      <c r="AY15" s="16">
        <f t="shared" si="3"/>
        <v>18</v>
      </c>
      <c r="AZ15" s="17">
        <f t="shared" si="0"/>
        <v>0.3829787234042553</v>
      </c>
      <c r="BA15" s="18">
        <f t="shared" si="4"/>
        <v>1</v>
      </c>
      <c r="BB15" s="19">
        <f t="shared" si="2"/>
        <v>0.058823529411764705</v>
      </c>
      <c r="BC15" s="20">
        <f t="shared" si="5"/>
        <v>17</v>
      </c>
      <c r="BD15" s="21">
        <f t="shared" si="1"/>
        <v>0.6071428571428571</v>
      </c>
    </row>
    <row r="16" spans="1:56" ht="13.5">
      <c r="A16" s="47" t="s">
        <v>118</v>
      </c>
      <c r="B16" s="13" t="s">
        <v>35</v>
      </c>
      <c r="C16" s="3" t="s">
        <v>6</v>
      </c>
      <c r="D16" s="3"/>
      <c r="E16" s="12" t="s">
        <v>252</v>
      </c>
      <c r="F16" s="11" t="s">
        <v>210</v>
      </c>
      <c r="G16" s="7" t="s">
        <v>42</v>
      </c>
      <c r="H16" s="11" t="s">
        <v>210</v>
      </c>
      <c r="I16" s="6" t="s">
        <v>210</v>
      </c>
      <c r="J16" s="11" t="s">
        <v>210</v>
      </c>
      <c r="K16" s="6" t="s">
        <v>210</v>
      </c>
      <c r="L16" s="11" t="s">
        <v>210</v>
      </c>
      <c r="M16" s="6" t="s">
        <v>210</v>
      </c>
      <c r="N16" s="6" t="s">
        <v>210</v>
      </c>
      <c r="O16" s="11" t="s">
        <v>210</v>
      </c>
      <c r="P16" s="11" t="s">
        <v>210</v>
      </c>
      <c r="Q16" s="6" t="s">
        <v>210</v>
      </c>
      <c r="R16" s="11" t="s">
        <v>210</v>
      </c>
      <c r="S16" s="11" t="s">
        <v>210</v>
      </c>
      <c r="T16" s="46" t="s">
        <v>210</v>
      </c>
      <c r="U16" s="8" t="s">
        <v>210</v>
      </c>
      <c r="V16" s="12" t="s">
        <v>252</v>
      </c>
      <c r="W16" s="46" t="s">
        <v>210</v>
      </c>
      <c r="X16" s="46" t="s">
        <v>210</v>
      </c>
      <c r="Y16" s="12" t="s">
        <v>252</v>
      </c>
      <c r="Z16" s="12" t="s">
        <v>252</v>
      </c>
      <c r="AA16" s="12" t="s">
        <v>252</v>
      </c>
      <c r="AB16" s="46" t="s">
        <v>210</v>
      </c>
      <c r="AC16" s="12" t="s">
        <v>252</v>
      </c>
      <c r="AD16" s="46" t="s">
        <v>210</v>
      </c>
      <c r="AE16" s="8" t="s">
        <v>210</v>
      </c>
      <c r="AF16" s="46" t="s">
        <v>210</v>
      </c>
      <c r="AG16" s="12" t="s">
        <v>252</v>
      </c>
      <c r="AH16" s="46" t="s">
        <v>210</v>
      </c>
      <c r="AI16" s="46" t="s">
        <v>210</v>
      </c>
      <c r="AJ16" s="8" t="s">
        <v>210</v>
      </c>
      <c r="AK16" s="8" t="s">
        <v>210</v>
      </c>
      <c r="AL16" s="8" t="s">
        <v>210</v>
      </c>
      <c r="AM16" s="8" t="s">
        <v>210</v>
      </c>
      <c r="AN16" s="12" t="s">
        <v>252</v>
      </c>
      <c r="AO16" s="12" t="s">
        <v>252</v>
      </c>
      <c r="AP16" s="8"/>
      <c r="AQ16" s="8" t="s">
        <v>210</v>
      </c>
      <c r="AR16" s="7" t="s">
        <v>42</v>
      </c>
      <c r="AS16" s="12" t="s">
        <v>252</v>
      </c>
      <c r="AT16" s="46" t="s">
        <v>210</v>
      </c>
      <c r="AU16" s="8" t="s">
        <v>210</v>
      </c>
      <c r="AV16" s="8" t="s">
        <v>210</v>
      </c>
      <c r="AW16" s="12" t="s">
        <v>252</v>
      </c>
      <c r="AX16" s="3"/>
      <c r="AY16" s="16">
        <f t="shared" si="3"/>
        <v>12</v>
      </c>
      <c r="AZ16" s="17">
        <f t="shared" si="0"/>
        <v>0.2608695652173913</v>
      </c>
      <c r="BA16" s="18">
        <f t="shared" si="4"/>
        <v>2</v>
      </c>
      <c r="BB16" s="19">
        <f t="shared" si="2"/>
        <v>0.11764705882352941</v>
      </c>
      <c r="BC16" s="20">
        <f t="shared" si="5"/>
        <v>10</v>
      </c>
      <c r="BD16" s="21">
        <f t="shared" si="1"/>
        <v>0.35714285714285715</v>
      </c>
    </row>
    <row r="17" spans="1:56" ht="13.5">
      <c r="A17" s="47" t="s">
        <v>119</v>
      </c>
      <c r="B17" s="13" t="s">
        <v>78</v>
      </c>
      <c r="C17" s="3" t="s">
        <v>80</v>
      </c>
      <c r="D17" s="3"/>
      <c r="E17" s="12" t="s">
        <v>252</v>
      </c>
      <c r="F17" s="11" t="s">
        <v>210</v>
      </c>
      <c r="G17" s="7" t="s">
        <v>42</v>
      </c>
      <c r="H17" s="12" t="s">
        <v>252</v>
      </c>
      <c r="I17" s="6" t="s">
        <v>210</v>
      </c>
      <c r="J17" s="12" t="s">
        <v>252</v>
      </c>
      <c r="K17" s="6" t="s">
        <v>210</v>
      </c>
      <c r="L17" s="12" t="s">
        <v>252</v>
      </c>
      <c r="M17" s="7" t="s">
        <v>42</v>
      </c>
      <c r="N17" s="7" t="s">
        <v>42</v>
      </c>
      <c r="O17" s="11" t="s">
        <v>210</v>
      </c>
      <c r="P17" s="11" t="s">
        <v>210</v>
      </c>
      <c r="Q17" s="7" t="s">
        <v>42</v>
      </c>
      <c r="R17" s="11" t="s">
        <v>210</v>
      </c>
      <c r="S17" s="12" t="s">
        <v>252</v>
      </c>
      <c r="T17" s="12" t="s">
        <v>252</v>
      </c>
      <c r="U17" s="8" t="s">
        <v>210</v>
      </c>
      <c r="V17" s="46" t="s">
        <v>210</v>
      </c>
      <c r="W17" s="46" t="s">
        <v>210</v>
      </c>
      <c r="X17" s="12" t="s">
        <v>252</v>
      </c>
      <c r="Y17" s="46" t="s">
        <v>210</v>
      </c>
      <c r="Z17" s="46" t="s">
        <v>210</v>
      </c>
      <c r="AA17" s="46" t="s">
        <v>210</v>
      </c>
      <c r="AB17" s="46" t="s">
        <v>210</v>
      </c>
      <c r="AC17" s="46" t="s">
        <v>210</v>
      </c>
      <c r="AD17" s="46" t="s">
        <v>210</v>
      </c>
      <c r="AE17" s="8" t="s">
        <v>210</v>
      </c>
      <c r="AF17" s="46" t="s">
        <v>210</v>
      </c>
      <c r="AG17" s="12" t="s">
        <v>252</v>
      </c>
      <c r="AH17" s="46" t="s">
        <v>210</v>
      </c>
      <c r="AI17" s="46" t="s">
        <v>210</v>
      </c>
      <c r="AJ17" s="8" t="s">
        <v>210</v>
      </c>
      <c r="AK17" s="8" t="s">
        <v>210</v>
      </c>
      <c r="AL17" s="8" t="s">
        <v>210</v>
      </c>
      <c r="AM17" s="8" t="s">
        <v>210</v>
      </c>
      <c r="AN17" s="46" t="s">
        <v>210</v>
      </c>
      <c r="AO17" s="46" t="s">
        <v>210</v>
      </c>
      <c r="AP17" s="8"/>
      <c r="AQ17" s="8" t="s">
        <v>210</v>
      </c>
      <c r="AR17" s="8" t="s">
        <v>210</v>
      </c>
      <c r="AS17" s="46" t="s">
        <v>210</v>
      </c>
      <c r="AT17" s="46" t="s">
        <v>210</v>
      </c>
      <c r="AU17" s="8" t="s">
        <v>210</v>
      </c>
      <c r="AV17" s="8" t="s">
        <v>210</v>
      </c>
      <c r="AW17" s="46" t="s">
        <v>210</v>
      </c>
      <c r="AX17" s="3"/>
      <c r="AY17" s="16">
        <f t="shared" si="3"/>
        <v>11</v>
      </c>
      <c r="AZ17" s="17">
        <f t="shared" si="0"/>
        <v>0.2391304347826087</v>
      </c>
      <c r="BA17" s="18">
        <f t="shared" si="4"/>
        <v>4</v>
      </c>
      <c r="BB17" s="19">
        <f t="shared" si="2"/>
        <v>0.23529411764705882</v>
      </c>
      <c r="BC17" s="20">
        <f t="shared" si="5"/>
        <v>7</v>
      </c>
      <c r="BD17" s="21">
        <f t="shared" si="1"/>
        <v>0.25</v>
      </c>
    </row>
    <row r="18" spans="1:56" ht="13.5">
      <c r="A18" s="47" t="s">
        <v>120</v>
      </c>
      <c r="B18" s="13" t="s">
        <v>91</v>
      </c>
      <c r="C18" s="3" t="s">
        <v>58</v>
      </c>
      <c r="D18" s="3"/>
      <c r="E18" s="12" t="s">
        <v>252</v>
      </c>
      <c r="F18" s="12" t="s">
        <v>252</v>
      </c>
      <c r="G18" s="7" t="s">
        <v>42</v>
      </c>
      <c r="H18" s="12" t="s">
        <v>252</v>
      </c>
      <c r="I18" s="7" t="s">
        <v>42</v>
      </c>
      <c r="J18" s="12" t="s">
        <v>252</v>
      </c>
      <c r="K18" s="7" t="s">
        <v>42</v>
      </c>
      <c r="L18" s="12" t="s">
        <v>252</v>
      </c>
      <c r="M18" s="6" t="s">
        <v>210</v>
      </c>
      <c r="N18" s="6" t="s">
        <v>210</v>
      </c>
      <c r="O18" s="12" t="s">
        <v>252</v>
      </c>
      <c r="P18" s="12" t="s">
        <v>252</v>
      </c>
      <c r="Q18" s="7" t="s">
        <v>42</v>
      </c>
      <c r="R18" s="12" t="s">
        <v>252</v>
      </c>
      <c r="S18" s="12" t="s">
        <v>252</v>
      </c>
      <c r="T18" s="12" t="s">
        <v>252</v>
      </c>
      <c r="U18" s="7" t="s">
        <v>42</v>
      </c>
      <c r="V18" s="12" t="s">
        <v>252</v>
      </c>
      <c r="W18" s="12" t="s">
        <v>252</v>
      </c>
      <c r="X18" s="46" t="s">
        <v>210</v>
      </c>
      <c r="Y18" s="12" t="s">
        <v>252</v>
      </c>
      <c r="Z18" s="46" t="s">
        <v>210</v>
      </c>
      <c r="AA18" s="12" t="s">
        <v>252</v>
      </c>
      <c r="AB18" s="12" t="s">
        <v>252</v>
      </c>
      <c r="AC18" s="12" t="s">
        <v>252</v>
      </c>
      <c r="AD18" s="12" t="s">
        <v>252</v>
      </c>
      <c r="AE18" s="8" t="s">
        <v>210</v>
      </c>
      <c r="AF18" s="12" t="s">
        <v>252</v>
      </c>
      <c r="AG18" s="12" t="s">
        <v>252</v>
      </c>
      <c r="AH18" s="12" t="s">
        <v>252</v>
      </c>
      <c r="AI18" s="12" t="s">
        <v>252</v>
      </c>
      <c r="AJ18" s="7" t="s">
        <v>42</v>
      </c>
      <c r="AK18" s="7" t="s">
        <v>42</v>
      </c>
      <c r="AL18" s="7" t="s">
        <v>42</v>
      </c>
      <c r="AM18" s="8" t="s">
        <v>210</v>
      </c>
      <c r="AN18" s="12" t="s">
        <v>252</v>
      </c>
      <c r="AO18" s="12" t="s">
        <v>252</v>
      </c>
      <c r="AP18" s="7" t="s">
        <v>42</v>
      </c>
      <c r="AQ18" s="8" t="s">
        <v>210</v>
      </c>
      <c r="AR18" s="7" t="s">
        <v>42</v>
      </c>
      <c r="AS18" s="12" t="s">
        <v>252</v>
      </c>
      <c r="AT18" s="46" t="s">
        <v>210</v>
      </c>
      <c r="AU18" s="7" t="s">
        <v>42</v>
      </c>
      <c r="AV18" s="7" t="s">
        <v>42</v>
      </c>
      <c r="AW18" s="12" t="s">
        <v>252</v>
      </c>
      <c r="AX18" s="3"/>
      <c r="AY18" s="16">
        <f t="shared" si="3"/>
        <v>36</v>
      </c>
      <c r="AZ18" s="17">
        <f t="shared" si="0"/>
        <v>0.7659574468085106</v>
      </c>
      <c r="BA18" s="18">
        <f t="shared" si="4"/>
        <v>12</v>
      </c>
      <c r="BB18" s="19">
        <f t="shared" si="2"/>
        <v>0.7058823529411765</v>
      </c>
      <c r="BC18" s="20">
        <f t="shared" si="5"/>
        <v>24</v>
      </c>
      <c r="BD18" s="21">
        <f t="shared" si="1"/>
        <v>0.8571428571428571</v>
      </c>
    </row>
    <row r="19" spans="1:56" ht="13.5">
      <c r="A19" s="47" t="s">
        <v>121</v>
      </c>
      <c r="B19" s="13" t="s">
        <v>20</v>
      </c>
      <c r="C19" s="3" t="s">
        <v>5</v>
      </c>
      <c r="D19" s="3" t="s">
        <v>174</v>
      </c>
      <c r="E19" s="12" t="s">
        <v>252</v>
      </c>
      <c r="F19" s="12" t="s">
        <v>252</v>
      </c>
      <c r="G19" s="6" t="s">
        <v>210</v>
      </c>
      <c r="H19" s="11" t="s">
        <v>210</v>
      </c>
      <c r="I19" s="6" t="s">
        <v>210</v>
      </c>
      <c r="J19" s="11" t="s">
        <v>210</v>
      </c>
      <c r="K19" s="6" t="s">
        <v>210</v>
      </c>
      <c r="L19" s="12" t="s">
        <v>252</v>
      </c>
      <c r="M19" s="6" t="s">
        <v>210</v>
      </c>
      <c r="N19" s="6" t="s">
        <v>210</v>
      </c>
      <c r="O19" s="12" t="s">
        <v>252</v>
      </c>
      <c r="P19" s="12" t="s">
        <v>252</v>
      </c>
      <c r="Q19" s="7" t="s">
        <v>42</v>
      </c>
      <c r="R19" s="11" t="s">
        <v>210</v>
      </c>
      <c r="S19" s="12" t="s">
        <v>252</v>
      </c>
      <c r="T19" s="46" t="s">
        <v>210</v>
      </c>
      <c r="U19" s="8" t="s">
        <v>210</v>
      </c>
      <c r="V19" s="46" t="s">
        <v>210</v>
      </c>
      <c r="W19" s="12" t="s">
        <v>252</v>
      </c>
      <c r="X19" s="46" t="s">
        <v>210</v>
      </c>
      <c r="Y19" s="46" t="s">
        <v>210</v>
      </c>
      <c r="Z19" s="12" t="s">
        <v>252</v>
      </c>
      <c r="AA19" s="46" t="s">
        <v>210</v>
      </c>
      <c r="AB19" s="46" t="s">
        <v>210</v>
      </c>
      <c r="AC19" s="46" t="s">
        <v>210</v>
      </c>
      <c r="AD19" s="12" t="s">
        <v>252</v>
      </c>
      <c r="AE19" s="8" t="s">
        <v>210</v>
      </c>
      <c r="AF19" s="46" t="s">
        <v>210</v>
      </c>
      <c r="AG19" s="12" t="s">
        <v>252</v>
      </c>
      <c r="AH19" s="46" t="s">
        <v>210</v>
      </c>
      <c r="AI19" s="46" t="s">
        <v>210</v>
      </c>
      <c r="AJ19" s="8" t="s">
        <v>210</v>
      </c>
      <c r="AK19" s="8" t="s">
        <v>210</v>
      </c>
      <c r="AL19" s="8" t="s">
        <v>210</v>
      </c>
      <c r="AM19" s="8" t="s">
        <v>210</v>
      </c>
      <c r="AN19" s="12" t="s">
        <v>252</v>
      </c>
      <c r="AO19" s="46" t="s">
        <v>210</v>
      </c>
      <c r="AP19" s="8"/>
      <c r="AQ19" s="8" t="s">
        <v>210</v>
      </c>
      <c r="AR19" s="8" t="s">
        <v>210</v>
      </c>
      <c r="AS19" s="46" t="s">
        <v>210</v>
      </c>
      <c r="AT19" s="46" t="s">
        <v>210</v>
      </c>
      <c r="AU19" s="8" t="s">
        <v>210</v>
      </c>
      <c r="AV19" s="7" t="s">
        <v>42</v>
      </c>
      <c r="AW19" s="12" t="s">
        <v>252</v>
      </c>
      <c r="AX19" s="3"/>
      <c r="AY19" s="16">
        <f t="shared" si="3"/>
        <v>13</v>
      </c>
      <c r="AZ19" s="17">
        <f t="shared" si="0"/>
        <v>0.2765957446808511</v>
      </c>
      <c r="BA19" s="18">
        <f t="shared" si="4"/>
        <v>2</v>
      </c>
      <c r="BB19" s="19">
        <f t="shared" si="2"/>
        <v>0.11764705882352941</v>
      </c>
      <c r="BC19" s="20">
        <f t="shared" si="5"/>
        <v>11</v>
      </c>
      <c r="BD19" s="21">
        <f t="shared" si="1"/>
        <v>0.39285714285714285</v>
      </c>
    </row>
    <row r="20" spans="1:56" ht="13.5">
      <c r="A20" s="47" t="s">
        <v>122</v>
      </c>
      <c r="B20" s="13" t="s">
        <v>21</v>
      </c>
      <c r="C20" s="3" t="s">
        <v>5</v>
      </c>
      <c r="D20" s="3"/>
      <c r="E20" s="12" t="s">
        <v>252</v>
      </c>
      <c r="F20" s="11" t="s">
        <v>210</v>
      </c>
      <c r="G20" s="6" t="s">
        <v>210</v>
      </c>
      <c r="H20" s="11" t="s">
        <v>210</v>
      </c>
      <c r="I20" s="7" t="s">
        <v>42</v>
      </c>
      <c r="J20" s="12" t="s">
        <v>252</v>
      </c>
      <c r="K20" s="6" t="s">
        <v>210</v>
      </c>
      <c r="L20" s="11" t="s">
        <v>210</v>
      </c>
      <c r="M20" s="6" t="s">
        <v>210</v>
      </c>
      <c r="N20" s="6" t="s">
        <v>210</v>
      </c>
      <c r="O20" s="12" t="s">
        <v>252</v>
      </c>
      <c r="P20" s="12" t="s">
        <v>252</v>
      </c>
      <c r="Q20" s="7" t="s">
        <v>42</v>
      </c>
      <c r="R20" s="12" t="s">
        <v>252</v>
      </c>
      <c r="S20" s="12" t="s">
        <v>252</v>
      </c>
      <c r="T20" s="46" t="s">
        <v>210</v>
      </c>
      <c r="U20" s="8" t="s">
        <v>210</v>
      </c>
      <c r="V20" s="46" t="s">
        <v>210</v>
      </c>
      <c r="W20" s="12" t="s">
        <v>252</v>
      </c>
      <c r="X20" s="46" t="s">
        <v>210</v>
      </c>
      <c r="Y20" s="46" t="s">
        <v>210</v>
      </c>
      <c r="Z20" s="46" t="s">
        <v>210</v>
      </c>
      <c r="AA20" s="46" t="s">
        <v>210</v>
      </c>
      <c r="AB20" s="12" t="s">
        <v>252</v>
      </c>
      <c r="AC20" s="12" t="s">
        <v>252</v>
      </c>
      <c r="AD20" s="12" t="s">
        <v>252</v>
      </c>
      <c r="AE20" s="8" t="s">
        <v>210</v>
      </c>
      <c r="AF20" s="46" t="s">
        <v>210</v>
      </c>
      <c r="AG20" s="46" t="s">
        <v>210</v>
      </c>
      <c r="AH20" s="46" t="s">
        <v>210</v>
      </c>
      <c r="AI20" s="46" t="s">
        <v>210</v>
      </c>
      <c r="AJ20" s="8" t="s">
        <v>210</v>
      </c>
      <c r="AK20" s="8" t="s">
        <v>210</v>
      </c>
      <c r="AL20" s="8" t="s">
        <v>210</v>
      </c>
      <c r="AM20" s="8" t="s">
        <v>210</v>
      </c>
      <c r="AN20" s="12" t="s">
        <v>252</v>
      </c>
      <c r="AO20" s="46" t="s">
        <v>210</v>
      </c>
      <c r="AP20" s="8"/>
      <c r="AQ20" s="8" t="s">
        <v>210</v>
      </c>
      <c r="AR20" s="8" t="s">
        <v>210</v>
      </c>
      <c r="AS20" s="46" t="s">
        <v>210</v>
      </c>
      <c r="AT20" s="46" t="s">
        <v>210</v>
      </c>
      <c r="AU20" s="8" t="s">
        <v>210</v>
      </c>
      <c r="AV20" s="8" t="s">
        <v>210</v>
      </c>
      <c r="AW20" s="12" t="s">
        <v>252</v>
      </c>
      <c r="AX20" s="3"/>
      <c r="AY20" s="16">
        <f t="shared" si="3"/>
        <v>13</v>
      </c>
      <c r="AZ20" s="17">
        <f t="shared" si="0"/>
        <v>0.2826086956521739</v>
      </c>
      <c r="BA20" s="18">
        <f t="shared" si="4"/>
        <v>2</v>
      </c>
      <c r="BB20" s="19">
        <f t="shared" si="2"/>
        <v>0.11764705882352941</v>
      </c>
      <c r="BC20" s="20">
        <f t="shared" si="5"/>
        <v>11</v>
      </c>
      <c r="BD20" s="21">
        <f t="shared" si="1"/>
        <v>0.39285714285714285</v>
      </c>
    </row>
    <row r="21" spans="1:56" ht="13.5">
      <c r="A21" s="47" t="s">
        <v>123</v>
      </c>
      <c r="B21" s="13" t="s">
        <v>38</v>
      </c>
      <c r="C21" s="3" t="s">
        <v>5</v>
      </c>
      <c r="D21" s="3"/>
      <c r="E21" s="12" t="s">
        <v>252</v>
      </c>
      <c r="F21" s="11" t="s">
        <v>210</v>
      </c>
      <c r="G21" s="6" t="s">
        <v>210</v>
      </c>
      <c r="H21" s="11" t="s">
        <v>210</v>
      </c>
      <c r="I21" s="6" t="s">
        <v>210</v>
      </c>
      <c r="J21" s="11" t="s">
        <v>210</v>
      </c>
      <c r="K21" s="7" t="s">
        <v>42</v>
      </c>
      <c r="L21" s="12" t="s">
        <v>252</v>
      </c>
      <c r="M21" s="6" t="s">
        <v>210</v>
      </c>
      <c r="N21" s="7" t="s">
        <v>42</v>
      </c>
      <c r="O21" s="12" t="s">
        <v>252</v>
      </c>
      <c r="P21" s="11" t="s">
        <v>210</v>
      </c>
      <c r="Q21" s="7" t="s">
        <v>42</v>
      </c>
      <c r="R21" s="12" t="s">
        <v>252</v>
      </c>
      <c r="S21" s="11" t="s">
        <v>210</v>
      </c>
      <c r="T21" s="12" t="s">
        <v>252</v>
      </c>
      <c r="U21" s="7" t="s">
        <v>42</v>
      </c>
      <c r="V21" s="12" t="s">
        <v>252</v>
      </c>
      <c r="W21" s="12" t="s">
        <v>252</v>
      </c>
      <c r="X21" s="12" t="s">
        <v>252</v>
      </c>
      <c r="Y21" s="46" t="s">
        <v>210</v>
      </c>
      <c r="Z21" s="12" t="s">
        <v>252</v>
      </c>
      <c r="AA21" s="46" t="s">
        <v>210</v>
      </c>
      <c r="AB21" s="46" t="s">
        <v>210</v>
      </c>
      <c r="AC21" s="12" t="s">
        <v>252</v>
      </c>
      <c r="AD21" s="12" t="s">
        <v>252</v>
      </c>
      <c r="AE21" s="8" t="s">
        <v>210</v>
      </c>
      <c r="AF21" s="12" t="s">
        <v>252</v>
      </c>
      <c r="AG21" s="12" t="s">
        <v>252</v>
      </c>
      <c r="AH21" s="12" t="s">
        <v>252</v>
      </c>
      <c r="AI21" s="12" t="s">
        <v>252</v>
      </c>
      <c r="AJ21" s="8" t="s">
        <v>210</v>
      </c>
      <c r="AK21" s="8" t="s">
        <v>210</v>
      </c>
      <c r="AL21" s="7" t="s">
        <v>42</v>
      </c>
      <c r="AM21" s="8" t="s">
        <v>210</v>
      </c>
      <c r="AN21" s="46" t="s">
        <v>210</v>
      </c>
      <c r="AO21" s="46" t="s">
        <v>210</v>
      </c>
      <c r="AP21" s="7"/>
      <c r="AQ21" s="7" t="s">
        <v>42</v>
      </c>
      <c r="AR21" s="8" t="s">
        <v>210</v>
      </c>
      <c r="AS21" s="12" t="s">
        <v>252</v>
      </c>
      <c r="AT21" s="46" t="s">
        <v>210</v>
      </c>
      <c r="AU21" s="7" t="s">
        <v>42</v>
      </c>
      <c r="AV21" s="8" t="s">
        <v>210</v>
      </c>
      <c r="AW21" s="46" t="s">
        <v>210</v>
      </c>
      <c r="AX21" s="3"/>
      <c r="AY21" s="16">
        <f t="shared" si="3"/>
        <v>22</v>
      </c>
      <c r="AZ21" s="17">
        <f t="shared" si="0"/>
        <v>0.4782608695652174</v>
      </c>
      <c r="BA21" s="18">
        <f t="shared" si="4"/>
        <v>7</v>
      </c>
      <c r="BB21" s="19">
        <f t="shared" si="2"/>
        <v>0.4117647058823529</v>
      </c>
      <c r="BC21" s="20">
        <f t="shared" si="5"/>
        <v>15</v>
      </c>
      <c r="BD21" s="21">
        <f t="shared" si="1"/>
        <v>0.5357142857142857</v>
      </c>
    </row>
    <row r="22" spans="1:56" ht="13.5" customHeight="1">
      <c r="A22" s="47" t="s">
        <v>124</v>
      </c>
      <c r="B22" s="25" t="s">
        <v>11</v>
      </c>
      <c r="C22" s="3" t="s">
        <v>5</v>
      </c>
      <c r="D22" s="3" t="s">
        <v>174</v>
      </c>
      <c r="E22" s="11" t="s">
        <v>1</v>
      </c>
      <c r="F22" s="11" t="s">
        <v>210</v>
      </c>
      <c r="G22" s="6" t="s">
        <v>210</v>
      </c>
      <c r="H22" s="11" t="s">
        <v>210</v>
      </c>
      <c r="I22" s="6" t="s">
        <v>210</v>
      </c>
      <c r="J22" s="12" t="s">
        <v>252</v>
      </c>
      <c r="K22" s="6" t="s">
        <v>210</v>
      </c>
      <c r="L22" s="11" t="s">
        <v>210</v>
      </c>
      <c r="M22" s="6" t="s">
        <v>210</v>
      </c>
      <c r="N22" s="6" t="s">
        <v>210</v>
      </c>
      <c r="O22" s="12" t="s">
        <v>252</v>
      </c>
      <c r="P22" s="11" t="s">
        <v>210</v>
      </c>
      <c r="Q22" s="6" t="s">
        <v>210</v>
      </c>
      <c r="R22" s="11" t="s">
        <v>210</v>
      </c>
      <c r="S22" s="11" t="s">
        <v>210</v>
      </c>
      <c r="T22" s="46" t="s">
        <v>210</v>
      </c>
      <c r="U22" s="8" t="s">
        <v>210</v>
      </c>
      <c r="V22" s="46" t="s">
        <v>210</v>
      </c>
      <c r="W22" s="12" t="s">
        <v>252</v>
      </c>
      <c r="X22" s="46" t="s">
        <v>210</v>
      </c>
      <c r="Y22" s="46" t="s">
        <v>210</v>
      </c>
      <c r="Z22" s="46" t="s">
        <v>210</v>
      </c>
      <c r="AA22" s="46" t="s">
        <v>210</v>
      </c>
      <c r="AB22" s="46" t="s">
        <v>210</v>
      </c>
      <c r="AC22" s="46" t="s">
        <v>210</v>
      </c>
      <c r="AD22" s="46" t="s">
        <v>210</v>
      </c>
      <c r="AE22" s="8" t="s">
        <v>210</v>
      </c>
      <c r="AF22" s="46" t="s">
        <v>210</v>
      </c>
      <c r="AG22" s="46" t="s">
        <v>210</v>
      </c>
      <c r="AH22" s="46" t="s">
        <v>210</v>
      </c>
      <c r="AI22" s="46" t="s">
        <v>210</v>
      </c>
      <c r="AJ22" s="8" t="s">
        <v>210</v>
      </c>
      <c r="AK22" s="8" t="s">
        <v>210</v>
      </c>
      <c r="AL22" s="8" t="s">
        <v>210</v>
      </c>
      <c r="AM22" s="8" t="s">
        <v>210</v>
      </c>
      <c r="AN22" s="46" t="s">
        <v>210</v>
      </c>
      <c r="AO22" s="46" t="s">
        <v>210</v>
      </c>
      <c r="AP22" s="8"/>
      <c r="AQ22" s="8" t="s">
        <v>210</v>
      </c>
      <c r="AR22" s="8" t="s">
        <v>210</v>
      </c>
      <c r="AS22" s="46" t="s">
        <v>210</v>
      </c>
      <c r="AT22" s="46" t="s">
        <v>210</v>
      </c>
      <c r="AU22" s="8" t="s">
        <v>210</v>
      </c>
      <c r="AV22" s="8" t="s">
        <v>210</v>
      </c>
      <c r="AW22" s="12" t="s">
        <v>252</v>
      </c>
      <c r="AX22" s="3"/>
      <c r="AY22" s="16">
        <f t="shared" si="3"/>
        <v>4</v>
      </c>
      <c r="AZ22" s="17">
        <f t="shared" si="0"/>
        <v>0.0851063829787234</v>
      </c>
      <c r="BA22" s="18">
        <f t="shared" si="4"/>
        <v>0</v>
      </c>
      <c r="BB22" s="19">
        <f t="shared" si="2"/>
        <v>0</v>
      </c>
      <c r="BC22" s="20">
        <f t="shared" si="5"/>
        <v>4</v>
      </c>
      <c r="BD22" s="21">
        <f t="shared" si="1"/>
        <v>0.14285714285714285</v>
      </c>
    </row>
    <row r="23" spans="1:56" ht="13.5">
      <c r="A23" s="48" t="s">
        <v>175</v>
      </c>
      <c r="B23" s="13" t="s">
        <v>176</v>
      </c>
      <c r="C23" s="3" t="s">
        <v>5</v>
      </c>
      <c r="E23" s="12" t="s">
        <v>252</v>
      </c>
      <c r="F23" s="11" t="s">
        <v>210</v>
      </c>
      <c r="G23" s="7" t="s">
        <v>42</v>
      </c>
      <c r="H23" s="11" t="s">
        <v>210</v>
      </c>
      <c r="I23" s="6" t="s">
        <v>210</v>
      </c>
      <c r="J23" s="12" t="s">
        <v>252</v>
      </c>
      <c r="K23" s="7" t="s">
        <v>42</v>
      </c>
      <c r="L23" s="12" t="s">
        <v>252</v>
      </c>
      <c r="M23" s="7" t="s">
        <v>42</v>
      </c>
      <c r="N23" s="7" t="s">
        <v>42</v>
      </c>
      <c r="O23" s="11" t="s">
        <v>210</v>
      </c>
      <c r="P23" s="11" t="s">
        <v>210</v>
      </c>
      <c r="Q23" s="7" t="s">
        <v>42</v>
      </c>
      <c r="R23" s="12" t="s">
        <v>252</v>
      </c>
      <c r="S23" s="11" t="s">
        <v>210</v>
      </c>
      <c r="T23" s="46" t="s">
        <v>210</v>
      </c>
      <c r="U23" s="8" t="s">
        <v>210</v>
      </c>
      <c r="V23" s="46" t="s">
        <v>210</v>
      </c>
      <c r="W23" s="12" t="s">
        <v>252</v>
      </c>
      <c r="X23" s="46" t="s">
        <v>210</v>
      </c>
      <c r="Y23" s="46" t="s">
        <v>210</v>
      </c>
      <c r="Z23" s="46" t="s">
        <v>210</v>
      </c>
      <c r="AA23" s="46" t="s">
        <v>210</v>
      </c>
      <c r="AB23" s="12" t="s">
        <v>252</v>
      </c>
      <c r="AC23" s="46" t="s">
        <v>210</v>
      </c>
      <c r="AD23" s="46" t="s">
        <v>210</v>
      </c>
      <c r="AE23" s="8" t="s">
        <v>210</v>
      </c>
      <c r="AF23" s="46" t="s">
        <v>210</v>
      </c>
      <c r="AG23" s="46" t="s">
        <v>210</v>
      </c>
      <c r="AH23" s="46" t="s">
        <v>210</v>
      </c>
      <c r="AI23" s="46" t="s">
        <v>210</v>
      </c>
      <c r="AJ23" s="8" t="s">
        <v>210</v>
      </c>
      <c r="AK23" s="8" t="s">
        <v>210</v>
      </c>
      <c r="AL23" s="8" t="s">
        <v>210</v>
      </c>
      <c r="AM23" s="8" t="s">
        <v>210</v>
      </c>
      <c r="AN23" s="46" t="s">
        <v>210</v>
      </c>
      <c r="AO23" s="46" t="s">
        <v>210</v>
      </c>
      <c r="AP23" s="8"/>
      <c r="AQ23" s="8" t="s">
        <v>210</v>
      </c>
      <c r="AR23" s="8" t="s">
        <v>210</v>
      </c>
      <c r="AS23" s="46" t="s">
        <v>210</v>
      </c>
      <c r="AT23" s="46" t="s">
        <v>210</v>
      </c>
      <c r="AU23" s="8" t="s">
        <v>210</v>
      </c>
      <c r="AV23" s="8" t="s">
        <v>210</v>
      </c>
      <c r="AW23" s="46" t="s">
        <v>210</v>
      </c>
      <c r="AX23" s="3"/>
      <c r="AY23" s="16">
        <f t="shared" si="3"/>
        <v>10</v>
      </c>
      <c r="AZ23" s="17">
        <f t="shared" si="0"/>
        <v>0.21739130434782608</v>
      </c>
      <c r="BA23" s="18">
        <f t="shared" si="4"/>
        <v>5</v>
      </c>
      <c r="BB23" s="19">
        <f t="shared" si="2"/>
        <v>0.29411764705882354</v>
      </c>
      <c r="BC23" s="20">
        <f t="shared" si="5"/>
        <v>5</v>
      </c>
      <c r="BD23" s="21">
        <f t="shared" si="1"/>
        <v>0.17857142857142858</v>
      </c>
    </row>
    <row r="24" spans="1:56" ht="13.5">
      <c r="A24" s="47" t="s">
        <v>125</v>
      </c>
      <c r="B24" s="13" t="s">
        <v>51</v>
      </c>
      <c r="C24" s="3" t="s">
        <v>47</v>
      </c>
      <c r="D24" s="3"/>
      <c r="E24" s="12" t="s">
        <v>252</v>
      </c>
      <c r="F24" s="11" t="s">
        <v>210</v>
      </c>
      <c r="G24" s="6" t="s">
        <v>210</v>
      </c>
      <c r="H24" s="11" t="s">
        <v>210</v>
      </c>
      <c r="I24" s="6" t="s">
        <v>210</v>
      </c>
      <c r="J24" s="12" t="s">
        <v>252</v>
      </c>
      <c r="K24" s="6" t="s">
        <v>210</v>
      </c>
      <c r="L24" s="11" t="s">
        <v>210</v>
      </c>
      <c r="M24" s="7" t="s">
        <v>42</v>
      </c>
      <c r="N24" s="6" t="s">
        <v>210</v>
      </c>
      <c r="O24" s="12" t="s">
        <v>252</v>
      </c>
      <c r="P24" s="12" t="s">
        <v>252</v>
      </c>
      <c r="Q24" s="7" t="s">
        <v>42</v>
      </c>
      <c r="R24" s="11" t="s">
        <v>210</v>
      </c>
      <c r="S24" s="12" t="s">
        <v>252</v>
      </c>
      <c r="T24" s="46" t="s">
        <v>210</v>
      </c>
      <c r="U24" s="8" t="s">
        <v>210</v>
      </c>
      <c r="V24" s="46" t="s">
        <v>210</v>
      </c>
      <c r="W24" s="46" t="s">
        <v>210</v>
      </c>
      <c r="X24" s="46" t="s">
        <v>210</v>
      </c>
      <c r="Y24" s="46" t="s">
        <v>210</v>
      </c>
      <c r="Z24" s="46" t="s">
        <v>210</v>
      </c>
      <c r="AA24" s="46" t="s">
        <v>210</v>
      </c>
      <c r="AB24" s="12" t="s">
        <v>252</v>
      </c>
      <c r="AC24" s="12" t="s">
        <v>252</v>
      </c>
      <c r="AD24" s="12" t="s">
        <v>252</v>
      </c>
      <c r="AE24" s="8" t="s">
        <v>210</v>
      </c>
      <c r="AF24" s="12" t="s">
        <v>252</v>
      </c>
      <c r="AG24" s="46" t="s">
        <v>210</v>
      </c>
      <c r="AH24" s="12" t="s">
        <v>252</v>
      </c>
      <c r="AI24" s="12" t="s">
        <v>252</v>
      </c>
      <c r="AJ24" s="7" t="s">
        <v>42</v>
      </c>
      <c r="AK24" s="7" t="s">
        <v>42</v>
      </c>
      <c r="AL24" s="7" t="s">
        <v>42</v>
      </c>
      <c r="AM24" s="7" t="s">
        <v>42</v>
      </c>
      <c r="AN24" s="12" t="s">
        <v>252</v>
      </c>
      <c r="AO24" s="12" t="s">
        <v>252</v>
      </c>
      <c r="AP24" s="7"/>
      <c r="AQ24" s="7" t="s">
        <v>42</v>
      </c>
      <c r="AR24" s="7" t="s">
        <v>42</v>
      </c>
      <c r="AS24" s="12" t="s">
        <v>252</v>
      </c>
      <c r="AT24" s="46" t="s">
        <v>210</v>
      </c>
      <c r="AU24" s="7" t="s">
        <v>42</v>
      </c>
      <c r="AV24" s="8" t="s">
        <v>210</v>
      </c>
      <c r="AW24" s="12" t="s">
        <v>252</v>
      </c>
      <c r="AX24" s="3"/>
      <c r="AY24" s="16">
        <f t="shared" si="3"/>
        <v>23</v>
      </c>
      <c r="AZ24" s="17">
        <f t="shared" si="0"/>
        <v>0.5</v>
      </c>
      <c r="BA24" s="18">
        <f t="shared" si="4"/>
        <v>9</v>
      </c>
      <c r="BB24" s="19">
        <f t="shared" si="2"/>
        <v>0.5294117647058824</v>
      </c>
      <c r="BC24" s="20">
        <f t="shared" si="5"/>
        <v>14</v>
      </c>
      <c r="BD24" s="21">
        <f t="shared" si="1"/>
        <v>0.5</v>
      </c>
    </row>
    <row r="25" spans="1:56" ht="13.5">
      <c r="A25" s="48" t="s">
        <v>196</v>
      </c>
      <c r="B25" s="13" t="s">
        <v>217</v>
      </c>
      <c r="C25" s="3" t="s">
        <v>50</v>
      </c>
      <c r="E25" s="12" t="s">
        <v>252</v>
      </c>
      <c r="F25" s="11" t="s">
        <v>210</v>
      </c>
      <c r="G25" s="6" t="s">
        <v>210</v>
      </c>
      <c r="H25" s="11" t="s">
        <v>210</v>
      </c>
      <c r="I25" s="6" t="s">
        <v>210</v>
      </c>
      <c r="J25" s="11" t="s">
        <v>210</v>
      </c>
      <c r="K25" s="6" t="s">
        <v>210</v>
      </c>
      <c r="L25" s="12" t="s">
        <v>252</v>
      </c>
      <c r="M25" s="6" t="s">
        <v>210</v>
      </c>
      <c r="N25" s="6" t="s">
        <v>210</v>
      </c>
      <c r="O25" s="11" t="s">
        <v>210</v>
      </c>
      <c r="P25" s="11" t="s">
        <v>210</v>
      </c>
      <c r="Q25" s="7" t="s">
        <v>42</v>
      </c>
      <c r="R25" s="12" t="s">
        <v>252</v>
      </c>
      <c r="S25" s="11" t="s">
        <v>210</v>
      </c>
      <c r="T25" s="12" t="s">
        <v>252</v>
      </c>
      <c r="U25" s="7" t="s">
        <v>42</v>
      </c>
      <c r="V25" s="12" t="s">
        <v>252</v>
      </c>
      <c r="W25" s="46" t="s">
        <v>210</v>
      </c>
      <c r="X25" s="12" t="s">
        <v>252</v>
      </c>
      <c r="Y25" s="46" t="s">
        <v>210</v>
      </c>
      <c r="Z25" s="12" t="s">
        <v>252</v>
      </c>
      <c r="AA25" s="46" t="s">
        <v>210</v>
      </c>
      <c r="AB25" s="46" t="s">
        <v>210</v>
      </c>
      <c r="AC25" s="12" t="s">
        <v>252</v>
      </c>
      <c r="AD25" s="12" t="s">
        <v>252</v>
      </c>
      <c r="AE25" s="8" t="s">
        <v>210</v>
      </c>
      <c r="AF25" s="12" t="s">
        <v>252</v>
      </c>
      <c r="AG25" s="12" t="s">
        <v>252</v>
      </c>
      <c r="AH25" s="12" t="s">
        <v>252</v>
      </c>
      <c r="AI25" s="12" t="s">
        <v>252</v>
      </c>
      <c r="AJ25" s="7" t="s">
        <v>42</v>
      </c>
      <c r="AK25" s="7" t="s">
        <v>42</v>
      </c>
      <c r="AL25" s="8" t="s">
        <v>210</v>
      </c>
      <c r="AM25" s="7" t="s">
        <v>42</v>
      </c>
      <c r="AN25" s="12" t="s">
        <v>252</v>
      </c>
      <c r="AO25" s="12" t="s">
        <v>252</v>
      </c>
      <c r="AP25" s="7"/>
      <c r="AQ25" s="7" t="s">
        <v>42</v>
      </c>
      <c r="AR25" s="8" t="s">
        <v>210</v>
      </c>
      <c r="AS25" s="12" t="s">
        <v>252</v>
      </c>
      <c r="AT25" s="12" t="s">
        <v>252</v>
      </c>
      <c r="AU25" s="8" t="s">
        <v>210</v>
      </c>
      <c r="AV25" s="7" t="s">
        <v>42</v>
      </c>
      <c r="AW25" s="12" t="s">
        <v>252</v>
      </c>
      <c r="AX25" s="3"/>
      <c r="AY25" s="16">
        <f t="shared" si="3"/>
        <v>24</v>
      </c>
      <c r="AZ25" s="17">
        <f t="shared" si="0"/>
        <v>0.5217391304347826</v>
      </c>
      <c r="BA25" s="18">
        <f t="shared" si="4"/>
        <v>7</v>
      </c>
      <c r="BB25" s="19">
        <f t="shared" si="2"/>
        <v>0.4117647058823529</v>
      </c>
      <c r="BC25" s="20">
        <f t="shared" si="5"/>
        <v>17</v>
      </c>
      <c r="BD25" s="21">
        <f t="shared" si="1"/>
        <v>0.6071428571428571</v>
      </c>
    </row>
    <row r="26" spans="1:56" ht="13.5">
      <c r="A26" s="48" t="s">
        <v>196</v>
      </c>
      <c r="B26" s="13" t="s">
        <v>180</v>
      </c>
      <c r="C26" s="3" t="s">
        <v>50</v>
      </c>
      <c r="E26" s="11" t="s">
        <v>186</v>
      </c>
      <c r="F26" s="11" t="s">
        <v>185</v>
      </c>
      <c r="G26" s="6" t="s">
        <v>185</v>
      </c>
      <c r="H26" s="11" t="s">
        <v>185</v>
      </c>
      <c r="I26" s="6" t="s">
        <v>185</v>
      </c>
      <c r="J26" s="11" t="s">
        <v>185</v>
      </c>
      <c r="K26" s="6" t="s">
        <v>185</v>
      </c>
      <c r="L26" s="11" t="s">
        <v>185</v>
      </c>
      <c r="M26" s="6" t="s">
        <v>185</v>
      </c>
      <c r="N26" s="6" t="s">
        <v>185</v>
      </c>
      <c r="O26" s="11" t="s">
        <v>185</v>
      </c>
      <c r="P26" s="11" t="s">
        <v>185</v>
      </c>
      <c r="Q26" s="6" t="s">
        <v>185</v>
      </c>
      <c r="R26" s="11" t="s">
        <v>185</v>
      </c>
      <c r="S26" s="11" t="s">
        <v>185</v>
      </c>
      <c r="T26" s="46" t="s">
        <v>185</v>
      </c>
      <c r="U26" s="8" t="s">
        <v>185</v>
      </c>
      <c r="V26" s="46" t="s">
        <v>185</v>
      </c>
      <c r="W26" s="46" t="s">
        <v>185</v>
      </c>
      <c r="X26" s="46" t="s">
        <v>185</v>
      </c>
      <c r="Y26" s="46" t="s">
        <v>185</v>
      </c>
      <c r="Z26" s="46" t="s">
        <v>185</v>
      </c>
      <c r="AA26" s="46" t="s">
        <v>185</v>
      </c>
      <c r="AB26" s="46" t="s">
        <v>185</v>
      </c>
      <c r="AC26" s="46" t="s">
        <v>185</v>
      </c>
      <c r="AD26" s="46" t="s">
        <v>185</v>
      </c>
      <c r="AE26" s="8" t="s">
        <v>185</v>
      </c>
      <c r="AF26" s="46" t="s">
        <v>185</v>
      </c>
      <c r="AG26" s="46" t="s">
        <v>185</v>
      </c>
      <c r="AH26" s="46" t="s">
        <v>185</v>
      </c>
      <c r="AI26" s="46" t="s">
        <v>185</v>
      </c>
      <c r="AJ26" s="8" t="s">
        <v>185</v>
      </c>
      <c r="AK26" s="8" t="s">
        <v>185</v>
      </c>
      <c r="AL26" s="8" t="s">
        <v>185</v>
      </c>
      <c r="AM26" s="8" t="s">
        <v>185</v>
      </c>
      <c r="AN26" s="46" t="s">
        <v>185</v>
      </c>
      <c r="AO26" s="46" t="s">
        <v>185</v>
      </c>
      <c r="AP26" s="8" t="s">
        <v>185</v>
      </c>
      <c r="AQ26" s="8" t="s">
        <v>185</v>
      </c>
      <c r="AR26" s="8" t="s">
        <v>185</v>
      </c>
      <c r="AS26" s="46" t="s">
        <v>185</v>
      </c>
      <c r="AT26" s="46" t="s">
        <v>185</v>
      </c>
      <c r="AU26" s="8" t="s">
        <v>185</v>
      </c>
      <c r="AV26" s="8" t="s">
        <v>185</v>
      </c>
      <c r="AW26" s="46" t="s">
        <v>185</v>
      </c>
      <c r="AX26" s="3"/>
      <c r="AY26" s="16">
        <f t="shared" si="3"/>
        <v>0</v>
      </c>
      <c r="AZ26" s="17">
        <f t="shared" si="0"/>
        <v>0</v>
      </c>
      <c r="BA26" s="18">
        <f t="shared" si="4"/>
        <v>0</v>
      </c>
      <c r="BB26" s="19">
        <f t="shared" si="2"/>
        <v>0</v>
      </c>
      <c r="BC26" s="20">
        <f t="shared" si="5"/>
        <v>0</v>
      </c>
      <c r="BD26" s="21">
        <f t="shared" si="1"/>
        <v>0</v>
      </c>
    </row>
    <row r="27" spans="1:56" ht="13.5">
      <c r="A27" s="48" t="s">
        <v>126</v>
      </c>
      <c r="B27" s="13" t="s">
        <v>23</v>
      </c>
      <c r="C27" s="3" t="s">
        <v>6</v>
      </c>
      <c r="D27" s="3"/>
      <c r="E27" s="11" t="s">
        <v>1</v>
      </c>
      <c r="F27" s="11" t="s">
        <v>210</v>
      </c>
      <c r="G27" s="6" t="s">
        <v>210</v>
      </c>
      <c r="H27" s="11" t="s">
        <v>210</v>
      </c>
      <c r="I27" s="6" t="s">
        <v>210</v>
      </c>
      <c r="J27" s="11" t="s">
        <v>210</v>
      </c>
      <c r="K27" s="6" t="s">
        <v>210</v>
      </c>
      <c r="L27" s="11" t="s">
        <v>210</v>
      </c>
      <c r="M27" s="6" t="s">
        <v>210</v>
      </c>
      <c r="N27" s="6" t="s">
        <v>210</v>
      </c>
      <c r="O27" s="11" t="s">
        <v>210</v>
      </c>
      <c r="P27" s="11" t="s">
        <v>210</v>
      </c>
      <c r="Q27" s="6" t="s">
        <v>210</v>
      </c>
      <c r="R27" s="11" t="s">
        <v>210</v>
      </c>
      <c r="S27" s="11" t="s">
        <v>210</v>
      </c>
      <c r="T27" s="46" t="s">
        <v>210</v>
      </c>
      <c r="U27" s="8" t="s">
        <v>210</v>
      </c>
      <c r="V27" s="46" t="s">
        <v>210</v>
      </c>
      <c r="W27" s="46" t="s">
        <v>210</v>
      </c>
      <c r="X27" s="46" t="s">
        <v>210</v>
      </c>
      <c r="Y27" s="46" t="s">
        <v>210</v>
      </c>
      <c r="Z27" s="46" t="s">
        <v>210</v>
      </c>
      <c r="AA27" s="46" t="s">
        <v>210</v>
      </c>
      <c r="AB27" s="46" t="s">
        <v>210</v>
      </c>
      <c r="AC27" s="46" t="s">
        <v>210</v>
      </c>
      <c r="AD27" s="46" t="s">
        <v>210</v>
      </c>
      <c r="AE27" s="8" t="s">
        <v>210</v>
      </c>
      <c r="AF27" s="46" t="s">
        <v>210</v>
      </c>
      <c r="AG27" s="46" t="s">
        <v>210</v>
      </c>
      <c r="AH27" s="46" t="s">
        <v>210</v>
      </c>
      <c r="AI27" s="46" t="s">
        <v>210</v>
      </c>
      <c r="AJ27" s="8" t="s">
        <v>210</v>
      </c>
      <c r="AK27" s="8" t="s">
        <v>210</v>
      </c>
      <c r="AL27" s="8" t="s">
        <v>210</v>
      </c>
      <c r="AM27" s="8" t="s">
        <v>210</v>
      </c>
      <c r="AN27" s="46" t="s">
        <v>210</v>
      </c>
      <c r="AO27" s="46" t="s">
        <v>210</v>
      </c>
      <c r="AP27" s="8" t="s">
        <v>210</v>
      </c>
      <c r="AQ27" s="8" t="s">
        <v>210</v>
      </c>
      <c r="AR27" s="8" t="s">
        <v>210</v>
      </c>
      <c r="AS27" s="46" t="s">
        <v>210</v>
      </c>
      <c r="AT27" s="46" t="s">
        <v>210</v>
      </c>
      <c r="AU27" s="8" t="s">
        <v>210</v>
      </c>
      <c r="AV27" s="8" t="s">
        <v>210</v>
      </c>
      <c r="AW27" s="12" t="s">
        <v>252</v>
      </c>
      <c r="AX27" s="3"/>
      <c r="AY27" s="16">
        <f t="shared" si="3"/>
        <v>1</v>
      </c>
      <c r="AZ27" s="17">
        <f t="shared" si="0"/>
        <v>0.02127659574468085</v>
      </c>
      <c r="BA27" s="18">
        <f t="shared" si="4"/>
        <v>0</v>
      </c>
      <c r="BB27" s="19">
        <f t="shared" si="2"/>
        <v>0</v>
      </c>
      <c r="BC27" s="20">
        <f t="shared" si="5"/>
        <v>1</v>
      </c>
      <c r="BD27" s="21">
        <f t="shared" si="1"/>
        <v>0.03571428571428571</v>
      </c>
    </row>
    <row r="28" spans="1:56" s="13" customFormat="1" ht="13.5">
      <c r="A28" s="48" t="s">
        <v>213</v>
      </c>
      <c r="B28" s="25" t="s">
        <v>201</v>
      </c>
      <c r="C28" s="6" t="s">
        <v>58</v>
      </c>
      <c r="E28" s="11" t="s">
        <v>1</v>
      </c>
      <c r="F28" s="11" t="s">
        <v>210</v>
      </c>
      <c r="G28" s="6" t="s">
        <v>210</v>
      </c>
      <c r="H28" s="11" t="s">
        <v>210</v>
      </c>
      <c r="I28" s="6" t="s">
        <v>210</v>
      </c>
      <c r="J28" s="11" t="s">
        <v>210</v>
      </c>
      <c r="K28" s="6" t="s">
        <v>210</v>
      </c>
      <c r="L28" s="11" t="s">
        <v>210</v>
      </c>
      <c r="M28" s="6" t="s">
        <v>210</v>
      </c>
      <c r="N28" s="6" t="s">
        <v>210</v>
      </c>
      <c r="O28" s="11" t="s">
        <v>210</v>
      </c>
      <c r="P28" s="11" t="s">
        <v>210</v>
      </c>
      <c r="Q28" s="6" t="s">
        <v>210</v>
      </c>
      <c r="R28" s="11" t="s">
        <v>210</v>
      </c>
      <c r="S28" s="11" t="s">
        <v>210</v>
      </c>
      <c r="T28" s="46" t="s">
        <v>210</v>
      </c>
      <c r="U28" s="8" t="s">
        <v>210</v>
      </c>
      <c r="V28" s="46" t="s">
        <v>210</v>
      </c>
      <c r="W28" s="46" t="s">
        <v>210</v>
      </c>
      <c r="X28" s="46" t="s">
        <v>210</v>
      </c>
      <c r="Y28" s="46" t="s">
        <v>210</v>
      </c>
      <c r="Z28" s="46" t="s">
        <v>210</v>
      </c>
      <c r="AA28" s="46" t="s">
        <v>210</v>
      </c>
      <c r="AB28" s="46" t="s">
        <v>210</v>
      </c>
      <c r="AC28" s="46" t="s">
        <v>210</v>
      </c>
      <c r="AD28" s="46" t="s">
        <v>210</v>
      </c>
      <c r="AE28" s="8" t="s">
        <v>210</v>
      </c>
      <c r="AF28" s="46" t="s">
        <v>210</v>
      </c>
      <c r="AG28" s="46" t="s">
        <v>210</v>
      </c>
      <c r="AH28" s="46" t="s">
        <v>210</v>
      </c>
      <c r="AI28" s="46" t="s">
        <v>210</v>
      </c>
      <c r="AJ28" s="8" t="s">
        <v>210</v>
      </c>
      <c r="AK28" s="8" t="s">
        <v>210</v>
      </c>
      <c r="AL28" s="8" t="s">
        <v>210</v>
      </c>
      <c r="AM28" s="8" t="s">
        <v>210</v>
      </c>
      <c r="AN28" s="46" t="s">
        <v>210</v>
      </c>
      <c r="AO28" s="46" t="s">
        <v>210</v>
      </c>
      <c r="AP28" s="8" t="s">
        <v>210</v>
      </c>
      <c r="AQ28" s="8" t="s">
        <v>210</v>
      </c>
      <c r="AR28" s="8" t="s">
        <v>210</v>
      </c>
      <c r="AS28" s="46" t="s">
        <v>210</v>
      </c>
      <c r="AT28" s="46" t="s">
        <v>210</v>
      </c>
      <c r="AU28" s="8" t="s">
        <v>210</v>
      </c>
      <c r="AV28" s="8" t="s">
        <v>210</v>
      </c>
      <c r="AW28" s="46" t="s">
        <v>210</v>
      </c>
      <c r="AX28" s="6"/>
      <c r="AY28" s="16">
        <f t="shared" si="3"/>
        <v>0</v>
      </c>
      <c r="AZ28" s="17">
        <f t="shared" si="0"/>
        <v>0</v>
      </c>
      <c r="BA28" s="18">
        <f t="shared" si="4"/>
        <v>0</v>
      </c>
      <c r="BB28" s="19">
        <f t="shared" si="2"/>
        <v>0</v>
      </c>
      <c r="BC28" s="20">
        <f t="shared" si="5"/>
        <v>0</v>
      </c>
      <c r="BD28" s="21">
        <f t="shared" si="1"/>
        <v>0</v>
      </c>
    </row>
    <row r="29" spans="1:56" ht="13.5">
      <c r="A29" s="48" t="s">
        <v>202</v>
      </c>
      <c r="B29" s="13" t="s">
        <v>200</v>
      </c>
      <c r="C29" s="6" t="s">
        <v>50</v>
      </c>
      <c r="D29" s="13"/>
      <c r="E29" s="12" t="s">
        <v>252</v>
      </c>
      <c r="F29" s="12" t="s">
        <v>252</v>
      </c>
      <c r="G29" s="7" t="s">
        <v>42</v>
      </c>
      <c r="H29" s="12" t="s">
        <v>252</v>
      </c>
      <c r="I29" s="7" t="s">
        <v>42</v>
      </c>
      <c r="J29" s="12" t="s">
        <v>252</v>
      </c>
      <c r="K29" s="6" t="s">
        <v>210</v>
      </c>
      <c r="L29" s="12" t="s">
        <v>252</v>
      </c>
      <c r="M29" s="7" t="s">
        <v>42</v>
      </c>
      <c r="N29" s="6" t="s">
        <v>210</v>
      </c>
      <c r="O29" s="12" t="s">
        <v>252</v>
      </c>
      <c r="P29" s="11" t="s">
        <v>210</v>
      </c>
      <c r="Q29" s="6" t="s">
        <v>210</v>
      </c>
      <c r="R29" s="12" t="s">
        <v>252</v>
      </c>
      <c r="S29" s="12" t="s">
        <v>252</v>
      </c>
      <c r="T29" s="12" t="s">
        <v>252</v>
      </c>
      <c r="U29" s="7" t="s">
        <v>42</v>
      </c>
      <c r="V29" s="12" t="s">
        <v>252</v>
      </c>
      <c r="W29" s="12" t="s">
        <v>252</v>
      </c>
      <c r="X29" s="12" t="s">
        <v>252</v>
      </c>
      <c r="Y29" s="12" t="s">
        <v>252</v>
      </c>
      <c r="Z29" s="12" t="s">
        <v>252</v>
      </c>
      <c r="AA29" s="12" t="s">
        <v>252</v>
      </c>
      <c r="AB29" s="46" t="s">
        <v>210</v>
      </c>
      <c r="AC29" s="12" t="s">
        <v>252</v>
      </c>
      <c r="AD29" s="12" t="s">
        <v>252</v>
      </c>
      <c r="AE29" s="8" t="s">
        <v>210</v>
      </c>
      <c r="AF29" s="12" t="s">
        <v>252</v>
      </c>
      <c r="AG29" s="12" t="s">
        <v>252</v>
      </c>
      <c r="AH29" s="12" t="s">
        <v>252</v>
      </c>
      <c r="AI29" s="46" t="s">
        <v>210</v>
      </c>
      <c r="AJ29" s="7" t="s">
        <v>42</v>
      </c>
      <c r="AK29" s="8" t="s">
        <v>210</v>
      </c>
      <c r="AL29" s="8" t="s">
        <v>210</v>
      </c>
      <c r="AM29" s="7" t="s">
        <v>42</v>
      </c>
      <c r="AN29" s="46" t="s">
        <v>210</v>
      </c>
      <c r="AO29" s="46" t="s">
        <v>210</v>
      </c>
      <c r="AP29" s="8" t="s">
        <v>210</v>
      </c>
      <c r="AQ29" s="8" t="s">
        <v>210</v>
      </c>
      <c r="AR29" s="8" t="s">
        <v>210</v>
      </c>
      <c r="AS29" s="12" t="s">
        <v>252</v>
      </c>
      <c r="AT29" s="12" t="s">
        <v>252</v>
      </c>
      <c r="AU29" s="7" t="s">
        <v>42</v>
      </c>
      <c r="AV29" s="8" t="s">
        <v>210</v>
      </c>
      <c r="AW29" s="46" t="s">
        <v>210</v>
      </c>
      <c r="AX29" s="3"/>
      <c r="AY29" s="16">
        <f t="shared" si="3"/>
        <v>28</v>
      </c>
      <c r="AZ29" s="17">
        <f t="shared" si="0"/>
        <v>0.5957446808510638</v>
      </c>
      <c r="BA29" s="18">
        <f t="shared" si="4"/>
        <v>7</v>
      </c>
      <c r="BB29" s="19">
        <f t="shared" si="2"/>
        <v>0.4117647058823529</v>
      </c>
      <c r="BC29" s="20">
        <f t="shared" si="5"/>
        <v>21</v>
      </c>
      <c r="BD29" s="21">
        <f t="shared" si="1"/>
        <v>0.75</v>
      </c>
    </row>
    <row r="30" spans="1:56" ht="13.5">
      <c r="A30" s="48" t="s">
        <v>127</v>
      </c>
      <c r="B30" s="13" t="s">
        <v>26</v>
      </c>
      <c r="C30" s="3" t="s">
        <v>5</v>
      </c>
      <c r="D30" s="3" t="s">
        <v>174</v>
      </c>
      <c r="E30" s="12" t="s">
        <v>252</v>
      </c>
      <c r="F30" s="11" t="s">
        <v>210</v>
      </c>
      <c r="G30" s="7" t="s">
        <v>42</v>
      </c>
      <c r="H30" s="11" t="s">
        <v>210</v>
      </c>
      <c r="I30" s="7" t="s">
        <v>42</v>
      </c>
      <c r="J30" s="12" t="s">
        <v>252</v>
      </c>
      <c r="K30" s="6" t="s">
        <v>210</v>
      </c>
      <c r="L30" s="11" t="s">
        <v>210</v>
      </c>
      <c r="M30" s="6" t="s">
        <v>210</v>
      </c>
      <c r="N30" s="6" t="s">
        <v>210</v>
      </c>
      <c r="O30" s="12" t="s">
        <v>252</v>
      </c>
      <c r="P30" s="11" t="s">
        <v>210</v>
      </c>
      <c r="Q30" s="7" t="s">
        <v>42</v>
      </c>
      <c r="R30" s="11" t="s">
        <v>210</v>
      </c>
      <c r="S30" s="11" t="s">
        <v>210</v>
      </c>
      <c r="T30" s="12" t="s">
        <v>252</v>
      </c>
      <c r="U30" s="8" t="s">
        <v>210</v>
      </c>
      <c r="V30" s="46" t="s">
        <v>210</v>
      </c>
      <c r="W30" s="46" t="s">
        <v>210</v>
      </c>
      <c r="X30" s="12" t="s">
        <v>252</v>
      </c>
      <c r="Y30" s="46" t="s">
        <v>210</v>
      </c>
      <c r="Z30" s="46" t="s">
        <v>210</v>
      </c>
      <c r="AA30" s="46" t="s">
        <v>210</v>
      </c>
      <c r="AB30" s="46" t="s">
        <v>210</v>
      </c>
      <c r="AC30" s="12" t="s">
        <v>252</v>
      </c>
      <c r="AD30" s="12" t="s">
        <v>252</v>
      </c>
      <c r="AE30" s="8" t="s">
        <v>210</v>
      </c>
      <c r="AF30" s="46" t="s">
        <v>210</v>
      </c>
      <c r="AG30" s="46" t="s">
        <v>210</v>
      </c>
      <c r="AH30" s="46" t="s">
        <v>210</v>
      </c>
      <c r="AI30" s="46" t="s">
        <v>210</v>
      </c>
      <c r="AJ30" s="8" t="s">
        <v>210</v>
      </c>
      <c r="AK30" s="8" t="s">
        <v>210</v>
      </c>
      <c r="AL30" s="8" t="s">
        <v>210</v>
      </c>
      <c r="AM30" s="8" t="s">
        <v>210</v>
      </c>
      <c r="AN30" s="46" t="s">
        <v>210</v>
      </c>
      <c r="AO30" s="46" t="s">
        <v>210</v>
      </c>
      <c r="AP30" s="8" t="s">
        <v>210</v>
      </c>
      <c r="AQ30" s="8" t="s">
        <v>210</v>
      </c>
      <c r="AR30" s="8" t="s">
        <v>210</v>
      </c>
      <c r="AS30" s="46" t="s">
        <v>210</v>
      </c>
      <c r="AT30" s="46" t="s">
        <v>210</v>
      </c>
      <c r="AU30" s="8" t="s">
        <v>210</v>
      </c>
      <c r="AV30" s="8" t="s">
        <v>210</v>
      </c>
      <c r="AW30" s="12" t="s">
        <v>252</v>
      </c>
      <c r="AX30" s="3"/>
      <c r="AY30" s="16">
        <f t="shared" si="3"/>
        <v>10</v>
      </c>
      <c r="AZ30" s="17">
        <f t="shared" si="0"/>
        <v>0.20833333333333334</v>
      </c>
      <c r="BA30" s="18">
        <f t="shared" si="4"/>
        <v>3</v>
      </c>
      <c r="BB30" s="19">
        <f t="shared" si="2"/>
        <v>0.17647058823529413</v>
      </c>
      <c r="BC30" s="20">
        <f t="shared" si="5"/>
        <v>7</v>
      </c>
      <c r="BD30" s="21">
        <f t="shared" si="1"/>
        <v>0.25</v>
      </c>
    </row>
    <row r="31" spans="1:56" ht="13.5">
      <c r="A31" s="47" t="s">
        <v>128</v>
      </c>
      <c r="B31" s="13" t="s">
        <v>95</v>
      </c>
      <c r="C31" s="3" t="s">
        <v>80</v>
      </c>
      <c r="D31" s="3" t="s">
        <v>174</v>
      </c>
      <c r="E31" s="11" t="s">
        <v>1</v>
      </c>
      <c r="F31" s="11" t="s">
        <v>210</v>
      </c>
      <c r="G31" s="6" t="s">
        <v>210</v>
      </c>
      <c r="H31" s="11" t="s">
        <v>210</v>
      </c>
      <c r="I31" s="6" t="s">
        <v>210</v>
      </c>
      <c r="J31" s="11" t="s">
        <v>210</v>
      </c>
      <c r="K31" s="6" t="s">
        <v>210</v>
      </c>
      <c r="L31" s="11" t="s">
        <v>210</v>
      </c>
      <c r="M31" s="6" t="s">
        <v>210</v>
      </c>
      <c r="N31" s="6" t="s">
        <v>210</v>
      </c>
      <c r="O31" s="11" t="s">
        <v>210</v>
      </c>
      <c r="P31" s="11" t="s">
        <v>210</v>
      </c>
      <c r="Q31" s="6" t="s">
        <v>210</v>
      </c>
      <c r="R31" s="11" t="s">
        <v>210</v>
      </c>
      <c r="S31" s="11" t="s">
        <v>210</v>
      </c>
      <c r="T31" s="46" t="s">
        <v>210</v>
      </c>
      <c r="U31" s="8" t="s">
        <v>210</v>
      </c>
      <c r="V31" s="46" t="s">
        <v>210</v>
      </c>
      <c r="W31" s="46" t="s">
        <v>210</v>
      </c>
      <c r="X31" s="46" t="s">
        <v>210</v>
      </c>
      <c r="Y31" s="46" t="s">
        <v>210</v>
      </c>
      <c r="Z31" s="46" t="s">
        <v>210</v>
      </c>
      <c r="AA31" s="46" t="s">
        <v>210</v>
      </c>
      <c r="AB31" s="46" t="s">
        <v>210</v>
      </c>
      <c r="AC31" s="46" t="s">
        <v>210</v>
      </c>
      <c r="AD31" s="46" t="s">
        <v>210</v>
      </c>
      <c r="AE31" s="8" t="s">
        <v>210</v>
      </c>
      <c r="AF31" s="46" t="s">
        <v>210</v>
      </c>
      <c r="AG31" s="46" t="s">
        <v>210</v>
      </c>
      <c r="AH31" s="46" t="s">
        <v>210</v>
      </c>
      <c r="AI31" s="46" t="s">
        <v>210</v>
      </c>
      <c r="AJ31" s="8" t="s">
        <v>210</v>
      </c>
      <c r="AK31" s="8" t="s">
        <v>210</v>
      </c>
      <c r="AL31" s="8" t="s">
        <v>210</v>
      </c>
      <c r="AM31" s="8" t="s">
        <v>210</v>
      </c>
      <c r="AN31" s="46" t="s">
        <v>210</v>
      </c>
      <c r="AO31" s="46" t="s">
        <v>210</v>
      </c>
      <c r="AP31" s="8" t="s">
        <v>210</v>
      </c>
      <c r="AQ31" s="8" t="s">
        <v>210</v>
      </c>
      <c r="AR31" s="8" t="s">
        <v>210</v>
      </c>
      <c r="AS31" s="46" t="s">
        <v>210</v>
      </c>
      <c r="AT31" s="46" t="s">
        <v>210</v>
      </c>
      <c r="AU31" s="8" t="s">
        <v>210</v>
      </c>
      <c r="AV31" s="8" t="s">
        <v>210</v>
      </c>
      <c r="AW31" s="46" t="s">
        <v>210</v>
      </c>
      <c r="AX31" s="3"/>
      <c r="AY31" s="16">
        <f t="shared" si="3"/>
        <v>0</v>
      </c>
      <c r="AZ31" s="17">
        <f t="shared" si="0"/>
        <v>0</v>
      </c>
      <c r="BA31" s="18">
        <f t="shared" si="4"/>
        <v>0</v>
      </c>
      <c r="BB31" s="19">
        <f t="shared" si="2"/>
        <v>0</v>
      </c>
      <c r="BC31" s="20">
        <f t="shared" si="5"/>
        <v>0</v>
      </c>
      <c r="BD31" s="21">
        <f t="shared" si="1"/>
        <v>0</v>
      </c>
    </row>
    <row r="32" spans="1:56" ht="13.5">
      <c r="A32" s="47" t="s">
        <v>129</v>
      </c>
      <c r="B32" s="13" t="s">
        <v>52</v>
      </c>
      <c r="C32" s="3" t="s">
        <v>47</v>
      </c>
      <c r="D32" s="3"/>
      <c r="E32" s="11" t="s">
        <v>206</v>
      </c>
      <c r="F32" s="11" t="s">
        <v>205</v>
      </c>
      <c r="G32" s="6" t="s">
        <v>205</v>
      </c>
      <c r="H32" s="11" t="s">
        <v>205</v>
      </c>
      <c r="I32" s="6" t="s">
        <v>205</v>
      </c>
      <c r="J32" s="11" t="s">
        <v>205</v>
      </c>
      <c r="K32" s="6" t="s">
        <v>210</v>
      </c>
      <c r="L32" s="12" t="s">
        <v>252</v>
      </c>
      <c r="M32" s="6" t="s">
        <v>210</v>
      </c>
      <c r="N32" s="6" t="s">
        <v>210</v>
      </c>
      <c r="O32" s="11" t="s">
        <v>210</v>
      </c>
      <c r="P32" s="11" t="s">
        <v>210</v>
      </c>
      <c r="Q32" s="6" t="s">
        <v>210</v>
      </c>
      <c r="R32" s="11" t="s">
        <v>210</v>
      </c>
      <c r="S32" s="11" t="s">
        <v>210</v>
      </c>
      <c r="T32" s="46" t="s">
        <v>210</v>
      </c>
      <c r="U32" s="8" t="s">
        <v>210</v>
      </c>
      <c r="V32" s="46" t="s">
        <v>210</v>
      </c>
      <c r="W32" s="46" t="s">
        <v>210</v>
      </c>
      <c r="X32" s="12" t="s">
        <v>252</v>
      </c>
      <c r="Y32" s="46" t="s">
        <v>210</v>
      </c>
      <c r="Z32" s="46" t="s">
        <v>210</v>
      </c>
      <c r="AA32" s="46" t="s">
        <v>210</v>
      </c>
      <c r="AB32" s="46" t="s">
        <v>210</v>
      </c>
      <c r="AC32" s="46" t="s">
        <v>210</v>
      </c>
      <c r="AD32" s="46" t="s">
        <v>210</v>
      </c>
      <c r="AE32" s="8" t="s">
        <v>210</v>
      </c>
      <c r="AF32" s="12" t="s">
        <v>252</v>
      </c>
      <c r="AG32" s="46" t="s">
        <v>210</v>
      </c>
      <c r="AH32" s="12" t="s">
        <v>252</v>
      </c>
      <c r="AI32" s="46" t="s">
        <v>210</v>
      </c>
      <c r="AJ32" s="8" t="s">
        <v>210</v>
      </c>
      <c r="AK32" s="8" t="s">
        <v>210</v>
      </c>
      <c r="AL32" s="8" t="s">
        <v>210</v>
      </c>
      <c r="AM32" s="8" t="s">
        <v>210</v>
      </c>
      <c r="AN32" s="46" t="s">
        <v>210</v>
      </c>
      <c r="AO32" s="46" t="s">
        <v>210</v>
      </c>
      <c r="AP32" s="8" t="s">
        <v>210</v>
      </c>
      <c r="AQ32" s="8" t="s">
        <v>210</v>
      </c>
      <c r="AR32" s="8" t="s">
        <v>210</v>
      </c>
      <c r="AS32" s="46" t="s">
        <v>210</v>
      </c>
      <c r="AT32" s="46" t="s">
        <v>210</v>
      </c>
      <c r="AU32" s="8" t="s">
        <v>210</v>
      </c>
      <c r="AV32" s="8" t="s">
        <v>210</v>
      </c>
      <c r="AW32" s="46" t="s">
        <v>210</v>
      </c>
      <c r="AX32" s="3"/>
      <c r="AY32" s="16">
        <f t="shared" si="3"/>
        <v>4</v>
      </c>
      <c r="AZ32" s="17">
        <f t="shared" si="0"/>
        <v>0.0851063829787234</v>
      </c>
      <c r="BA32" s="18">
        <f t="shared" si="4"/>
        <v>0</v>
      </c>
      <c r="BB32" s="19">
        <f t="shared" si="2"/>
        <v>0</v>
      </c>
      <c r="BC32" s="20">
        <f t="shared" si="5"/>
        <v>4</v>
      </c>
      <c r="BD32" s="21">
        <f t="shared" si="1"/>
        <v>0.14285714285714285</v>
      </c>
    </row>
    <row r="33" spans="1:56" ht="13.5">
      <c r="A33" s="36" t="s">
        <v>130</v>
      </c>
      <c r="B33" s="25" t="s">
        <v>7</v>
      </c>
      <c r="C33" s="3" t="s">
        <v>5</v>
      </c>
      <c r="D33" s="3"/>
      <c r="E33" s="11" t="s">
        <v>209</v>
      </c>
      <c r="F33" s="11" t="s">
        <v>211</v>
      </c>
      <c r="G33" s="6" t="s">
        <v>211</v>
      </c>
      <c r="H33" s="11" t="s">
        <v>211</v>
      </c>
      <c r="I33" s="6" t="s">
        <v>211</v>
      </c>
      <c r="J33" s="11" t="s">
        <v>211</v>
      </c>
      <c r="K33" s="6" t="s">
        <v>211</v>
      </c>
      <c r="L33" s="11" t="s">
        <v>211</v>
      </c>
      <c r="M33" s="6" t="s">
        <v>211</v>
      </c>
      <c r="N33" s="6" t="s">
        <v>211</v>
      </c>
      <c r="O33" s="11" t="s">
        <v>211</v>
      </c>
      <c r="P33" s="11" t="s">
        <v>211</v>
      </c>
      <c r="Q33" s="6" t="s">
        <v>211</v>
      </c>
      <c r="R33" s="11" t="s">
        <v>211</v>
      </c>
      <c r="S33" s="11" t="s">
        <v>211</v>
      </c>
      <c r="T33" s="46" t="s">
        <v>211</v>
      </c>
      <c r="U33" s="8" t="s">
        <v>211</v>
      </c>
      <c r="V33" s="46" t="s">
        <v>211</v>
      </c>
      <c r="W33" s="46" t="s">
        <v>211</v>
      </c>
      <c r="X33" s="46" t="s">
        <v>211</v>
      </c>
      <c r="Y33" s="46" t="s">
        <v>211</v>
      </c>
      <c r="Z33" s="46" t="s">
        <v>211</v>
      </c>
      <c r="AA33" s="46" t="s">
        <v>211</v>
      </c>
      <c r="AB33" s="46" t="s">
        <v>211</v>
      </c>
      <c r="AC33" s="46" t="s">
        <v>211</v>
      </c>
      <c r="AD33" s="46" t="s">
        <v>211</v>
      </c>
      <c r="AE33" s="8" t="s">
        <v>211</v>
      </c>
      <c r="AF33" s="46" t="s">
        <v>211</v>
      </c>
      <c r="AG33" s="46" t="s">
        <v>211</v>
      </c>
      <c r="AH33" s="46" t="s">
        <v>211</v>
      </c>
      <c r="AI33" s="46" t="s">
        <v>211</v>
      </c>
      <c r="AJ33" s="8" t="s">
        <v>211</v>
      </c>
      <c r="AK33" s="8" t="s">
        <v>211</v>
      </c>
      <c r="AL33" s="8" t="s">
        <v>211</v>
      </c>
      <c r="AM33" s="8" t="s">
        <v>211</v>
      </c>
      <c r="AN33" s="46" t="s">
        <v>211</v>
      </c>
      <c r="AO33" s="46" t="s">
        <v>211</v>
      </c>
      <c r="AP33" s="8" t="s">
        <v>211</v>
      </c>
      <c r="AQ33" s="8" t="s">
        <v>211</v>
      </c>
      <c r="AR33" s="8" t="s">
        <v>211</v>
      </c>
      <c r="AS33" s="46" t="s">
        <v>211</v>
      </c>
      <c r="AT33" s="46" t="s">
        <v>211</v>
      </c>
      <c r="AU33" s="8" t="s">
        <v>211</v>
      </c>
      <c r="AV33" s="8" t="s">
        <v>211</v>
      </c>
      <c r="AW33" s="46" t="s">
        <v>211</v>
      </c>
      <c r="AX33" s="3"/>
      <c r="AY33" s="16">
        <f t="shared" si="3"/>
        <v>0</v>
      </c>
      <c r="AZ33" s="17">
        <f t="shared" si="0"/>
        <v>0</v>
      </c>
      <c r="BA33" s="18">
        <f t="shared" si="4"/>
        <v>0</v>
      </c>
      <c r="BB33" s="19">
        <f t="shared" si="2"/>
        <v>0</v>
      </c>
      <c r="BC33" s="20">
        <f t="shared" si="5"/>
        <v>0</v>
      </c>
      <c r="BD33" s="21">
        <f t="shared" si="1"/>
        <v>0</v>
      </c>
    </row>
    <row r="34" spans="1:56" ht="13.5">
      <c r="A34" s="36" t="s">
        <v>131</v>
      </c>
      <c r="B34" s="25" t="s">
        <v>8</v>
      </c>
      <c r="C34" s="3" t="s">
        <v>5</v>
      </c>
      <c r="D34" s="3"/>
      <c r="E34" s="11" t="s">
        <v>1</v>
      </c>
      <c r="F34" s="11" t="s">
        <v>210</v>
      </c>
      <c r="G34" s="6" t="s">
        <v>210</v>
      </c>
      <c r="H34" s="11" t="s">
        <v>210</v>
      </c>
      <c r="I34" s="6" t="s">
        <v>210</v>
      </c>
      <c r="J34" s="11" t="s">
        <v>210</v>
      </c>
      <c r="K34" s="6" t="s">
        <v>210</v>
      </c>
      <c r="L34" s="11" t="s">
        <v>210</v>
      </c>
      <c r="M34" s="6" t="s">
        <v>210</v>
      </c>
      <c r="N34" s="6" t="s">
        <v>210</v>
      </c>
      <c r="O34" s="11" t="s">
        <v>210</v>
      </c>
      <c r="P34" s="11" t="s">
        <v>210</v>
      </c>
      <c r="Q34" s="6" t="s">
        <v>210</v>
      </c>
      <c r="R34" s="11" t="s">
        <v>210</v>
      </c>
      <c r="S34" s="11" t="s">
        <v>210</v>
      </c>
      <c r="T34" s="46" t="s">
        <v>210</v>
      </c>
      <c r="U34" s="8" t="s">
        <v>210</v>
      </c>
      <c r="V34" s="46" t="s">
        <v>210</v>
      </c>
      <c r="W34" s="46" t="s">
        <v>210</v>
      </c>
      <c r="X34" s="46" t="s">
        <v>210</v>
      </c>
      <c r="Y34" s="46" t="s">
        <v>210</v>
      </c>
      <c r="Z34" s="46" t="s">
        <v>210</v>
      </c>
      <c r="AA34" s="46" t="s">
        <v>210</v>
      </c>
      <c r="AB34" s="46" t="s">
        <v>210</v>
      </c>
      <c r="AC34" s="46" t="s">
        <v>210</v>
      </c>
      <c r="AD34" s="46" t="s">
        <v>210</v>
      </c>
      <c r="AE34" s="8" t="s">
        <v>210</v>
      </c>
      <c r="AF34" s="46" t="s">
        <v>210</v>
      </c>
      <c r="AG34" s="46" t="s">
        <v>210</v>
      </c>
      <c r="AH34" s="46" t="s">
        <v>210</v>
      </c>
      <c r="AI34" s="46" t="s">
        <v>210</v>
      </c>
      <c r="AJ34" s="8" t="s">
        <v>210</v>
      </c>
      <c r="AK34" s="8" t="s">
        <v>210</v>
      </c>
      <c r="AL34" s="8" t="s">
        <v>210</v>
      </c>
      <c r="AM34" s="8" t="s">
        <v>210</v>
      </c>
      <c r="AN34" s="46" t="s">
        <v>210</v>
      </c>
      <c r="AO34" s="46" t="s">
        <v>210</v>
      </c>
      <c r="AP34" s="8" t="s">
        <v>210</v>
      </c>
      <c r="AQ34" s="8" t="s">
        <v>210</v>
      </c>
      <c r="AR34" s="8" t="s">
        <v>210</v>
      </c>
      <c r="AS34" s="46" t="s">
        <v>210</v>
      </c>
      <c r="AT34" s="46" t="s">
        <v>210</v>
      </c>
      <c r="AU34" s="8" t="s">
        <v>210</v>
      </c>
      <c r="AV34" s="8" t="s">
        <v>210</v>
      </c>
      <c r="AW34" s="46" t="s">
        <v>210</v>
      </c>
      <c r="AX34" s="3"/>
      <c r="AY34" s="16">
        <f t="shared" si="3"/>
        <v>0</v>
      </c>
      <c r="AZ34" s="17">
        <f aca="true" t="shared" si="6" ref="AZ34:AZ63">AY34/COUNTA(B34:AW34)</f>
        <v>0</v>
      </c>
      <c r="BA34" s="18">
        <f t="shared" si="4"/>
        <v>0</v>
      </c>
      <c r="BB34" s="19">
        <f t="shared" si="2"/>
        <v>0</v>
      </c>
      <c r="BC34" s="20">
        <f t="shared" si="5"/>
        <v>0</v>
      </c>
      <c r="BD34" s="21">
        <f aca="true" t="shared" si="7" ref="BD34:BD63">BC34/(COUNTIF($E$66:$AW$66,"試合")+COUNTIF($E$66:$AW$66,"大会"))</f>
        <v>0</v>
      </c>
    </row>
    <row r="35" spans="1:56" ht="13.5">
      <c r="A35" s="36" t="s">
        <v>132</v>
      </c>
      <c r="B35" s="25" t="s">
        <v>9</v>
      </c>
      <c r="C35" s="3" t="s">
        <v>5</v>
      </c>
      <c r="D35" s="3"/>
      <c r="E35" s="11" t="s">
        <v>1</v>
      </c>
      <c r="F35" s="11" t="s">
        <v>210</v>
      </c>
      <c r="G35" s="6" t="s">
        <v>210</v>
      </c>
      <c r="H35" s="11" t="s">
        <v>210</v>
      </c>
      <c r="I35" s="6" t="s">
        <v>210</v>
      </c>
      <c r="J35" s="11" t="s">
        <v>210</v>
      </c>
      <c r="K35" s="6" t="s">
        <v>210</v>
      </c>
      <c r="L35" s="11" t="s">
        <v>210</v>
      </c>
      <c r="M35" s="6" t="s">
        <v>210</v>
      </c>
      <c r="N35" s="6" t="s">
        <v>210</v>
      </c>
      <c r="O35" s="11" t="s">
        <v>210</v>
      </c>
      <c r="P35" s="11" t="s">
        <v>210</v>
      </c>
      <c r="Q35" s="6" t="s">
        <v>210</v>
      </c>
      <c r="R35" s="11" t="s">
        <v>210</v>
      </c>
      <c r="S35" s="11" t="s">
        <v>210</v>
      </c>
      <c r="T35" s="46" t="s">
        <v>210</v>
      </c>
      <c r="U35" s="8" t="s">
        <v>210</v>
      </c>
      <c r="V35" s="46" t="s">
        <v>210</v>
      </c>
      <c r="W35" s="46" t="s">
        <v>210</v>
      </c>
      <c r="X35" s="46" t="s">
        <v>210</v>
      </c>
      <c r="Y35" s="46" t="s">
        <v>210</v>
      </c>
      <c r="Z35" s="46" t="s">
        <v>210</v>
      </c>
      <c r="AA35" s="46" t="s">
        <v>210</v>
      </c>
      <c r="AB35" s="46" t="s">
        <v>210</v>
      </c>
      <c r="AC35" s="46" t="s">
        <v>210</v>
      </c>
      <c r="AD35" s="46" t="s">
        <v>210</v>
      </c>
      <c r="AE35" s="8" t="s">
        <v>210</v>
      </c>
      <c r="AF35" s="46" t="s">
        <v>210</v>
      </c>
      <c r="AG35" s="46" t="s">
        <v>210</v>
      </c>
      <c r="AH35" s="46" t="s">
        <v>210</v>
      </c>
      <c r="AI35" s="46" t="s">
        <v>210</v>
      </c>
      <c r="AJ35" s="8" t="s">
        <v>210</v>
      </c>
      <c r="AK35" s="8" t="s">
        <v>210</v>
      </c>
      <c r="AL35" s="8" t="s">
        <v>210</v>
      </c>
      <c r="AM35" s="8" t="s">
        <v>210</v>
      </c>
      <c r="AN35" s="46" t="s">
        <v>210</v>
      </c>
      <c r="AO35" s="46" t="s">
        <v>210</v>
      </c>
      <c r="AP35" s="8" t="s">
        <v>210</v>
      </c>
      <c r="AQ35" s="8" t="s">
        <v>210</v>
      </c>
      <c r="AR35" s="8" t="s">
        <v>210</v>
      </c>
      <c r="AS35" s="46" t="s">
        <v>210</v>
      </c>
      <c r="AT35" s="46" t="s">
        <v>210</v>
      </c>
      <c r="AU35" s="8" t="s">
        <v>210</v>
      </c>
      <c r="AV35" s="8" t="s">
        <v>210</v>
      </c>
      <c r="AW35" s="46" t="s">
        <v>210</v>
      </c>
      <c r="AX35" s="3"/>
      <c r="AY35" s="16">
        <f t="shared" si="3"/>
        <v>0</v>
      </c>
      <c r="AZ35" s="17">
        <f t="shared" si="6"/>
        <v>0</v>
      </c>
      <c r="BA35" s="18">
        <f t="shared" si="4"/>
        <v>0</v>
      </c>
      <c r="BB35" s="19">
        <f aca="true" t="shared" si="8" ref="BB35:BB51">BA35/COUNTIF(E$66:AW$66,"練習")</f>
        <v>0</v>
      </c>
      <c r="BC35" s="20">
        <f t="shared" si="5"/>
        <v>0</v>
      </c>
      <c r="BD35" s="21">
        <f t="shared" si="7"/>
        <v>0</v>
      </c>
    </row>
    <row r="36" spans="1:56" ht="13.5">
      <c r="A36" s="36" t="s">
        <v>133</v>
      </c>
      <c r="B36" s="13" t="s">
        <v>182</v>
      </c>
      <c r="C36" s="3" t="s">
        <v>6</v>
      </c>
      <c r="D36" s="3"/>
      <c r="E36" s="11" t="s">
        <v>1</v>
      </c>
      <c r="F36" s="11" t="s">
        <v>210</v>
      </c>
      <c r="G36" s="6" t="s">
        <v>210</v>
      </c>
      <c r="H36" s="11" t="s">
        <v>210</v>
      </c>
      <c r="I36" s="6" t="s">
        <v>210</v>
      </c>
      <c r="J36" s="11" t="s">
        <v>210</v>
      </c>
      <c r="K36" s="6" t="s">
        <v>210</v>
      </c>
      <c r="L36" s="11" t="s">
        <v>210</v>
      </c>
      <c r="M36" s="6" t="s">
        <v>210</v>
      </c>
      <c r="N36" s="6" t="s">
        <v>210</v>
      </c>
      <c r="O36" s="12" t="s">
        <v>252</v>
      </c>
      <c r="P36" s="12" t="s">
        <v>252</v>
      </c>
      <c r="Q36" s="6" t="s">
        <v>210</v>
      </c>
      <c r="R36" s="11" t="s">
        <v>210</v>
      </c>
      <c r="S36" s="11" t="s">
        <v>210</v>
      </c>
      <c r="T36" s="46" t="s">
        <v>210</v>
      </c>
      <c r="U36" s="8" t="s">
        <v>210</v>
      </c>
      <c r="V36" s="46" t="s">
        <v>210</v>
      </c>
      <c r="W36" s="46" t="s">
        <v>210</v>
      </c>
      <c r="X36" s="46" t="s">
        <v>210</v>
      </c>
      <c r="Y36" s="46" t="s">
        <v>210</v>
      </c>
      <c r="Z36" s="46" t="s">
        <v>210</v>
      </c>
      <c r="AA36" s="46" t="s">
        <v>210</v>
      </c>
      <c r="AB36" s="46" t="s">
        <v>210</v>
      </c>
      <c r="AC36" s="46" t="s">
        <v>210</v>
      </c>
      <c r="AD36" s="46" t="s">
        <v>210</v>
      </c>
      <c r="AE36" s="8" t="s">
        <v>210</v>
      </c>
      <c r="AF36" s="46" t="s">
        <v>210</v>
      </c>
      <c r="AG36" s="46" t="s">
        <v>210</v>
      </c>
      <c r="AH36" s="46" t="s">
        <v>210</v>
      </c>
      <c r="AI36" s="46" t="s">
        <v>210</v>
      </c>
      <c r="AJ36" s="8" t="s">
        <v>210</v>
      </c>
      <c r="AK36" s="8" t="s">
        <v>210</v>
      </c>
      <c r="AL36" s="8" t="s">
        <v>210</v>
      </c>
      <c r="AM36" s="8" t="s">
        <v>210</v>
      </c>
      <c r="AN36" s="46" t="s">
        <v>210</v>
      </c>
      <c r="AO36" s="46" t="s">
        <v>210</v>
      </c>
      <c r="AP36" s="8" t="s">
        <v>210</v>
      </c>
      <c r="AQ36" s="8" t="s">
        <v>210</v>
      </c>
      <c r="AR36" s="8" t="s">
        <v>210</v>
      </c>
      <c r="AS36" s="46" t="s">
        <v>210</v>
      </c>
      <c r="AT36" s="46" t="s">
        <v>210</v>
      </c>
      <c r="AU36" s="8" t="s">
        <v>210</v>
      </c>
      <c r="AV36" s="8" t="s">
        <v>210</v>
      </c>
      <c r="AW36" s="46" t="s">
        <v>210</v>
      </c>
      <c r="AX36" s="3"/>
      <c r="AY36" s="16">
        <f t="shared" si="3"/>
        <v>2</v>
      </c>
      <c r="AZ36" s="17">
        <f t="shared" si="6"/>
        <v>0.0425531914893617</v>
      </c>
      <c r="BA36" s="18">
        <f t="shared" si="4"/>
        <v>0</v>
      </c>
      <c r="BB36" s="19">
        <f t="shared" si="8"/>
        <v>0</v>
      </c>
      <c r="BC36" s="20">
        <f t="shared" si="5"/>
        <v>2</v>
      </c>
      <c r="BD36" s="21">
        <f t="shared" si="7"/>
        <v>0.07142857142857142</v>
      </c>
    </row>
    <row r="37" spans="1:56" ht="13.5">
      <c r="A37" s="36" t="s">
        <v>135</v>
      </c>
      <c r="B37" s="25" t="s">
        <v>16</v>
      </c>
      <c r="C37" s="3" t="s">
        <v>5</v>
      </c>
      <c r="D37" s="3" t="s">
        <v>174</v>
      </c>
      <c r="E37" s="11" t="s">
        <v>1</v>
      </c>
      <c r="F37" s="11" t="s">
        <v>210</v>
      </c>
      <c r="G37" s="6" t="s">
        <v>210</v>
      </c>
      <c r="H37" s="11" t="s">
        <v>210</v>
      </c>
      <c r="I37" s="6" t="s">
        <v>210</v>
      </c>
      <c r="J37" s="12" t="s">
        <v>252</v>
      </c>
      <c r="K37" s="6" t="s">
        <v>210</v>
      </c>
      <c r="L37" s="11" t="s">
        <v>210</v>
      </c>
      <c r="M37" s="6" t="s">
        <v>210</v>
      </c>
      <c r="N37" s="6" t="s">
        <v>210</v>
      </c>
      <c r="O37" s="11" t="s">
        <v>210</v>
      </c>
      <c r="P37" s="11" t="s">
        <v>210</v>
      </c>
      <c r="Q37" s="6" t="s">
        <v>210</v>
      </c>
      <c r="R37" s="11" t="s">
        <v>210</v>
      </c>
      <c r="S37" s="11" t="s">
        <v>210</v>
      </c>
      <c r="T37" s="46" t="s">
        <v>210</v>
      </c>
      <c r="U37" s="8" t="s">
        <v>210</v>
      </c>
      <c r="V37" s="46" t="s">
        <v>210</v>
      </c>
      <c r="W37" s="12" t="s">
        <v>252</v>
      </c>
      <c r="X37" s="46" t="s">
        <v>210</v>
      </c>
      <c r="Y37" s="46" t="s">
        <v>210</v>
      </c>
      <c r="Z37" s="46" t="s">
        <v>210</v>
      </c>
      <c r="AA37" s="46" t="s">
        <v>210</v>
      </c>
      <c r="AB37" s="46" t="s">
        <v>210</v>
      </c>
      <c r="AC37" s="46" t="s">
        <v>210</v>
      </c>
      <c r="AD37" s="46" t="s">
        <v>210</v>
      </c>
      <c r="AE37" s="8" t="s">
        <v>210</v>
      </c>
      <c r="AF37" s="46" t="s">
        <v>210</v>
      </c>
      <c r="AG37" s="46" t="s">
        <v>210</v>
      </c>
      <c r="AH37" s="46" t="s">
        <v>210</v>
      </c>
      <c r="AI37" s="46" t="s">
        <v>210</v>
      </c>
      <c r="AJ37" s="8" t="s">
        <v>210</v>
      </c>
      <c r="AK37" s="8" t="s">
        <v>210</v>
      </c>
      <c r="AL37" s="8" t="s">
        <v>210</v>
      </c>
      <c r="AM37" s="8" t="s">
        <v>210</v>
      </c>
      <c r="AN37" s="46" t="s">
        <v>210</v>
      </c>
      <c r="AO37" s="46" t="s">
        <v>210</v>
      </c>
      <c r="AP37" s="8" t="s">
        <v>210</v>
      </c>
      <c r="AQ37" s="8" t="s">
        <v>210</v>
      </c>
      <c r="AR37" s="8" t="s">
        <v>210</v>
      </c>
      <c r="AS37" s="46" t="s">
        <v>210</v>
      </c>
      <c r="AT37" s="46" t="s">
        <v>210</v>
      </c>
      <c r="AU37" s="8" t="s">
        <v>210</v>
      </c>
      <c r="AV37" s="8" t="s">
        <v>210</v>
      </c>
      <c r="AW37" s="46" t="s">
        <v>210</v>
      </c>
      <c r="AX37" s="3"/>
      <c r="AY37" s="16">
        <f t="shared" si="3"/>
        <v>2</v>
      </c>
      <c r="AZ37" s="17">
        <f t="shared" si="6"/>
        <v>0.041666666666666664</v>
      </c>
      <c r="BA37" s="18">
        <f t="shared" si="4"/>
        <v>0</v>
      </c>
      <c r="BB37" s="19">
        <f t="shared" si="8"/>
        <v>0</v>
      </c>
      <c r="BC37" s="20">
        <f t="shared" si="5"/>
        <v>2</v>
      </c>
      <c r="BD37" s="21">
        <f t="shared" si="7"/>
        <v>0.07142857142857142</v>
      </c>
    </row>
    <row r="38" spans="1:56" ht="13.5">
      <c r="A38" s="36" t="s">
        <v>136</v>
      </c>
      <c r="B38" s="13" t="s">
        <v>36</v>
      </c>
      <c r="C38" s="3" t="s">
        <v>6</v>
      </c>
      <c r="D38" s="3"/>
      <c r="E38" s="11" t="s">
        <v>1</v>
      </c>
      <c r="F38" s="11" t="s">
        <v>210</v>
      </c>
      <c r="G38" s="6" t="s">
        <v>210</v>
      </c>
      <c r="H38" s="11" t="s">
        <v>210</v>
      </c>
      <c r="I38" s="6" t="s">
        <v>210</v>
      </c>
      <c r="J38" s="11" t="s">
        <v>210</v>
      </c>
      <c r="K38" s="6" t="s">
        <v>210</v>
      </c>
      <c r="L38" s="11" t="s">
        <v>210</v>
      </c>
      <c r="M38" s="6" t="s">
        <v>210</v>
      </c>
      <c r="N38" s="6" t="s">
        <v>210</v>
      </c>
      <c r="O38" s="11" t="s">
        <v>210</v>
      </c>
      <c r="P38" s="11" t="s">
        <v>210</v>
      </c>
      <c r="Q38" s="6" t="s">
        <v>210</v>
      </c>
      <c r="R38" s="11" t="s">
        <v>210</v>
      </c>
      <c r="S38" s="11" t="s">
        <v>210</v>
      </c>
      <c r="T38" s="46" t="s">
        <v>210</v>
      </c>
      <c r="U38" s="8" t="s">
        <v>210</v>
      </c>
      <c r="V38" s="46" t="s">
        <v>210</v>
      </c>
      <c r="W38" s="46" t="s">
        <v>210</v>
      </c>
      <c r="X38" s="46" t="s">
        <v>210</v>
      </c>
      <c r="Y38" s="46" t="s">
        <v>210</v>
      </c>
      <c r="Z38" s="46" t="s">
        <v>210</v>
      </c>
      <c r="AA38" s="46" t="s">
        <v>210</v>
      </c>
      <c r="AB38" s="46" t="s">
        <v>210</v>
      </c>
      <c r="AC38" s="46" t="s">
        <v>210</v>
      </c>
      <c r="AD38" s="46" t="s">
        <v>210</v>
      </c>
      <c r="AE38" s="8" t="s">
        <v>210</v>
      </c>
      <c r="AF38" s="46" t="s">
        <v>210</v>
      </c>
      <c r="AG38" s="46" t="s">
        <v>210</v>
      </c>
      <c r="AH38" s="46" t="s">
        <v>210</v>
      </c>
      <c r="AI38" s="46" t="s">
        <v>210</v>
      </c>
      <c r="AJ38" s="8" t="s">
        <v>210</v>
      </c>
      <c r="AK38" s="8" t="s">
        <v>210</v>
      </c>
      <c r="AL38" s="8" t="s">
        <v>210</v>
      </c>
      <c r="AM38" s="8" t="s">
        <v>210</v>
      </c>
      <c r="AN38" s="46" t="s">
        <v>210</v>
      </c>
      <c r="AO38" s="46" t="s">
        <v>210</v>
      </c>
      <c r="AP38" s="8" t="s">
        <v>210</v>
      </c>
      <c r="AQ38" s="8" t="s">
        <v>210</v>
      </c>
      <c r="AR38" s="8" t="s">
        <v>210</v>
      </c>
      <c r="AS38" s="46" t="s">
        <v>210</v>
      </c>
      <c r="AT38" s="46" t="s">
        <v>210</v>
      </c>
      <c r="AU38" s="8" t="s">
        <v>210</v>
      </c>
      <c r="AV38" s="8" t="s">
        <v>210</v>
      </c>
      <c r="AW38" s="46" t="s">
        <v>210</v>
      </c>
      <c r="AX38" s="3"/>
      <c r="AY38" s="16">
        <f t="shared" si="3"/>
        <v>0</v>
      </c>
      <c r="AZ38" s="17">
        <f t="shared" si="6"/>
        <v>0</v>
      </c>
      <c r="BA38" s="18">
        <f t="shared" si="4"/>
        <v>0</v>
      </c>
      <c r="BB38" s="19">
        <f t="shared" si="8"/>
        <v>0</v>
      </c>
      <c r="BC38" s="20">
        <f t="shared" si="5"/>
        <v>0</v>
      </c>
      <c r="BD38" s="21">
        <f t="shared" si="7"/>
        <v>0</v>
      </c>
    </row>
    <row r="39" spans="1:56" ht="13.5">
      <c r="A39" s="36" t="s">
        <v>137</v>
      </c>
      <c r="B39" s="13" t="s">
        <v>18</v>
      </c>
      <c r="C39" s="3" t="s">
        <v>6</v>
      </c>
      <c r="D39" s="3"/>
      <c r="E39" s="11" t="s">
        <v>208</v>
      </c>
      <c r="F39" s="11" t="s">
        <v>207</v>
      </c>
      <c r="G39" s="6" t="s">
        <v>207</v>
      </c>
      <c r="H39" s="11" t="s">
        <v>207</v>
      </c>
      <c r="I39" s="6" t="s">
        <v>207</v>
      </c>
      <c r="J39" s="11" t="s">
        <v>207</v>
      </c>
      <c r="K39" s="6" t="s">
        <v>207</v>
      </c>
      <c r="L39" s="11" t="s">
        <v>207</v>
      </c>
      <c r="M39" s="6" t="s">
        <v>207</v>
      </c>
      <c r="N39" s="6" t="s">
        <v>207</v>
      </c>
      <c r="O39" s="11" t="s">
        <v>207</v>
      </c>
      <c r="P39" s="11" t="s">
        <v>207</v>
      </c>
      <c r="Q39" s="6" t="s">
        <v>207</v>
      </c>
      <c r="R39" s="11" t="s">
        <v>207</v>
      </c>
      <c r="S39" s="11" t="s">
        <v>207</v>
      </c>
      <c r="T39" s="46" t="s">
        <v>207</v>
      </c>
      <c r="U39" s="8" t="s">
        <v>207</v>
      </c>
      <c r="V39" s="46" t="s">
        <v>207</v>
      </c>
      <c r="W39" s="46" t="s">
        <v>207</v>
      </c>
      <c r="X39" s="46" t="s">
        <v>207</v>
      </c>
      <c r="Y39" s="46" t="s">
        <v>207</v>
      </c>
      <c r="Z39" s="46" t="s">
        <v>207</v>
      </c>
      <c r="AA39" s="46" t="s">
        <v>207</v>
      </c>
      <c r="AB39" s="46" t="s">
        <v>207</v>
      </c>
      <c r="AC39" s="46" t="s">
        <v>207</v>
      </c>
      <c r="AD39" s="46" t="s">
        <v>207</v>
      </c>
      <c r="AE39" s="8" t="s">
        <v>207</v>
      </c>
      <c r="AF39" s="46" t="s">
        <v>207</v>
      </c>
      <c r="AG39" s="46" t="s">
        <v>207</v>
      </c>
      <c r="AH39" s="46" t="s">
        <v>207</v>
      </c>
      <c r="AI39" s="46" t="s">
        <v>207</v>
      </c>
      <c r="AJ39" s="8" t="s">
        <v>207</v>
      </c>
      <c r="AK39" s="8" t="s">
        <v>207</v>
      </c>
      <c r="AL39" s="8" t="s">
        <v>207</v>
      </c>
      <c r="AM39" s="8" t="s">
        <v>207</v>
      </c>
      <c r="AN39" s="46" t="s">
        <v>207</v>
      </c>
      <c r="AO39" s="46" t="s">
        <v>207</v>
      </c>
      <c r="AP39" s="8" t="s">
        <v>207</v>
      </c>
      <c r="AQ39" s="8" t="s">
        <v>207</v>
      </c>
      <c r="AR39" s="8" t="s">
        <v>207</v>
      </c>
      <c r="AS39" s="46" t="s">
        <v>207</v>
      </c>
      <c r="AT39" s="46" t="s">
        <v>207</v>
      </c>
      <c r="AU39" s="8" t="s">
        <v>207</v>
      </c>
      <c r="AV39" s="8" t="s">
        <v>207</v>
      </c>
      <c r="AW39" s="46" t="s">
        <v>207</v>
      </c>
      <c r="AX39" s="3"/>
      <c r="AY39" s="16">
        <f t="shared" si="3"/>
        <v>0</v>
      </c>
      <c r="AZ39" s="17">
        <f t="shared" si="6"/>
        <v>0</v>
      </c>
      <c r="BA39" s="18">
        <f t="shared" si="4"/>
        <v>0</v>
      </c>
      <c r="BB39" s="19">
        <f t="shared" si="8"/>
        <v>0</v>
      </c>
      <c r="BC39" s="20">
        <f t="shared" si="5"/>
        <v>0</v>
      </c>
      <c r="BD39" s="21">
        <f t="shared" si="7"/>
        <v>0</v>
      </c>
    </row>
    <row r="40" spans="1:56" ht="13.5">
      <c r="A40" s="36" t="s">
        <v>139</v>
      </c>
      <c r="B40" s="13" t="s">
        <v>24</v>
      </c>
      <c r="C40" s="3" t="s">
        <v>6</v>
      </c>
      <c r="D40" s="3"/>
      <c r="E40" s="11" t="s">
        <v>1</v>
      </c>
      <c r="F40" s="11" t="s">
        <v>210</v>
      </c>
      <c r="G40" s="6" t="s">
        <v>210</v>
      </c>
      <c r="H40" s="11" t="s">
        <v>210</v>
      </c>
      <c r="I40" s="6" t="s">
        <v>210</v>
      </c>
      <c r="J40" s="11" t="s">
        <v>210</v>
      </c>
      <c r="K40" s="6" t="s">
        <v>210</v>
      </c>
      <c r="L40" s="11" t="s">
        <v>210</v>
      </c>
      <c r="M40" s="6" t="s">
        <v>210</v>
      </c>
      <c r="N40" s="6" t="s">
        <v>210</v>
      </c>
      <c r="O40" s="11" t="s">
        <v>210</v>
      </c>
      <c r="P40" s="11" t="s">
        <v>210</v>
      </c>
      <c r="Q40" s="6" t="s">
        <v>210</v>
      </c>
      <c r="R40" s="11" t="s">
        <v>210</v>
      </c>
      <c r="S40" s="11" t="s">
        <v>210</v>
      </c>
      <c r="T40" s="46" t="s">
        <v>210</v>
      </c>
      <c r="U40" s="8" t="s">
        <v>210</v>
      </c>
      <c r="V40" s="46" t="s">
        <v>210</v>
      </c>
      <c r="W40" s="46" t="s">
        <v>210</v>
      </c>
      <c r="X40" s="46" t="s">
        <v>210</v>
      </c>
      <c r="Y40" s="46" t="s">
        <v>210</v>
      </c>
      <c r="Z40" s="46" t="s">
        <v>210</v>
      </c>
      <c r="AA40" s="46" t="s">
        <v>210</v>
      </c>
      <c r="AB40" s="46" t="s">
        <v>210</v>
      </c>
      <c r="AC40" s="46" t="s">
        <v>210</v>
      </c>
      <c r="AD40" s="46" t="s">
        <v>210</v>
      </c>
      <c r="AE40" s="8" t="s">
        <v>210</v>
      </c>
      <c r="AF40" s="46" t="s">
        <v>210</v>
      </c>
      <c r="AG40" s="46" t="s">
        <v>210</v>
      </c>
      <c r="AH40" s="46" t="s">
        <v>210</v>
      </c>
      <c r="AI40" s="46" t="s">
        <v>210</v>
      </c>
      <c r="AJ40" s="8" t="s">
        <v>210</v>
      </c>
      <c r="AK40" s="8" t="s">
        <v>210</v>
      </c>
      <c r="AL40" s="8" t="s">
        <v>210</v>
      </c>
      <c r="AM40" s="8" t="s">
        <v>210</v>
      </c>
      <c r="AN40" s="46" t="s">
        <v>210</v>
      </c>
      <c r="AO40" s="46" t="s">
        <v>210</v>
      </c>
      <c r="AP40" s="8" t="s">
        <v>210</v>
      </c>
      <c r="AQ40" s="8" t="s">
        <v>210</v>
      </c>
      <c r="AR40" s="8" t="s">
        <v>210</v>
      </c>
      <c r="AS40" s="46" t="s">
        <v>210</v>
      </c>
      <c r="AT40" s="46" t="s">
        <v>210</v>
      </c>
      <c r="AU40" s="8" t="s">
        <v>210</v>
      </c>
      <c r="AV40" s="8" t="s">
        <v>210</v>
      </c>
      <c r="AW40" s="46" t="s">
        <v>210</v>
      </c>
      <c r="AX40" s="3"/>
      <c r="AY40" s="16">
        <f t="shared" si="3"/>
        <v>0</v>
      </c>
      <c r="AZ40" s="17">
        <f t="shared" si="6"/>
        <v>0</v>
      </c>
      <c r="BA40" s="18">
        <f t="shared" si="4"/>
        <v>0</v>
      </c>
      <c r="BB40" s="19">
        <f t="shared" si="8"/>
        <v>0</v>
      </c>
      <c r="BC40" s="20">
        <f t="shared" si="5"/>
        <v>0</v>
      </c>
      <c r="BD40" s="21">
        <f t="shared" si="7"/>
        <v>0</v>
      </c>
    </row>
    <row r="41" spans="1:56" ht="13.5">
      <c r="A41" s="36" t="s">
        <v>139</v>
      </c>
      <c r="B41" s="25" t="s">
        <v>25</v>
      </c>
      <c r="C41" s="3" t="s">
        <v>5</v>
      </c>
      <c r="D41" s="3" t="s">
        <v>174</v>
      </c>
      <c r="E41" s="11" t="s">
        <v>1</v>
      </c>
      <c r="F41" s="11" t="s">
        <v>210</v>
      </c>
      <c r="G41" s="6" t="s">
        <v>210</v>
      </c>
      <c r="H41" s="11" t="s">
        <v>210</v>
      </c>
      <c r="I41" s="6" t="s">
        <v>210</v>
      </c>
      <c r="J41" s="11" t="s">
        <v>210</v>
      </c>
      <c r="K41" s="6" t="s">
        <v>210</v>
      </c>
      <c r="L41" s="11" t="s">
        <v>210</v>
      </c>
      <c r="M41" s="6" t="s">
        <v>210</v>
      </c>
      <c r="N41" s="6" t="s">
        <v>210</v>
      </c>
      <c r="O41" s="11" t="s">
        <v>210</v>
      </c>
      <c r="P41" s="11" t="s">
        <v>210</v>
      </c>
      <c r="Q41" s="6" t="s">
        <v>210</v>
      </c>
      <c r="R41" s="11" t="s">
        <v>210</v>
      </c>
      <c r="S41" s="11" t="s">
        <v>210</v>
      </c>
      <c r="T41" s="46" t="s">
        <v>210</v>
      </c>
      <c r="U41" s="8" t="s">
        <v>210</v>
      </c>
      <c r="V41" s="46" t="s">
        <v>210</v>
      </c>
      <c r="W41" s="46" t="s">
        <v>210</v>
      </c>
      <c r="X41" s="46" t="s">
        <v>210</v>
      </c>
      <c r="Y41" s="46" t="s">
        <v>210</v>
      </c>
      <c r="Z41" s="46" t="s">
        <v>210</v>
      </c>
      <c r="AA41" s="46" t="s">
        <v>210</v>
      </c>
      <c r="AB41" s="46" t="s">
        <v>210</v>
      </c>
      <c r="AC41" s="46" t="s">
        <v>210</v>
      </c>
      <c r="AD41" s="46" t="s">
        <v>210</v>
      </c>
      <c r="AE41" s="8" t="s">
        <v>210</v>
      </c>
      <c r="AF41" s="46" t="s">
        <v>210</v>
      </c>
      <c r="AG41" s="46" t="s">
        <v>210</v>
      </c>
      <c r="AH41" s="46" t="s">
        <v>210</v>
      </c>
      <c r="AI41" s="46" t="s">
        <v>210</v>
      </c>
      <c r="AJ41" s="8" t="s">
        <v>210</v>
      </c>
      <c r="AK41" s="8" t="s">
        <v>210</v>
      </c>
      <c r="AL41" s="8" t="s">
        <v>210</v>
      </c>
      <c r="AM41" s="8" t="s">
        <v>210</v>
      </c>
      <c r="AN41" s="46" t="s">
        <v>210</v>
      </c>
      <c r="AO41" s="46" t="s">
        <v>210</v>
      </c>
      <c r="AP41" s="8" t="s">
        <v>210</v>
      </c>
      <c r="AQ41" s="8" t="s">
        <v>210</v>
      </c>
      <c r="AR41" s="8" t="s">
        <v>210</v>
      </c>
      <c r="AS41" s="46" t="s">
        <v>210</v>
      </c>
      <c r="AT41" s="46" t="s">
        <v>210</v>
      </c>
      <c r="AU41" s="8" t="s">
        <v>210</v>
      </c>
      <c r="AV41" s="8" t="s">
        <v>210</v>
      </c>
      <c r="AW41" s="46" t="s">
        <v>210</v>
      </c>
      <c r="AX41" s="3"/>
      <c r="AY41" s="16">
        <f t="shared" si="3"/>
        <v>0</v>
      </c>
      <c r="AZ41" s="17">
        <f t="shared" si="6"/>
        <v>0</v>
      </c>
      <c r="BA41" s="18">
        <f t="shared" si="4"/>
        <v>0</v>
      </c>
      <c r="BB41" s="19">
        <f t="shared" si="8"/>
        <v>0</v>
      </c>
      <c r="BC41" s="20">
        <f t="shared" si="5"/>
        <v>0</v>
      </c>
      <c r="BD41" s="21">
        <f t="shared" si="7"/>
        <v>0</v>
      </c>
    </row>
    <row r="42" spans="1:56" ht="13.5">
      <c r="A42" s="36" t="s">
        <v>140</v>
      </c>
      <c r="B42" s="13" t="s">
        <v>29</v>
      </c>
      <c r="C42" s="3" t="s">
        <v>6</v>
      </c>
      <c r="D42" s="3" t="s">
        <v>174</v>
      </c>
      <c r="E42" s="11" t="s">
        <v>1</v>
      </c>
      <c r="F42" s="11" t="s">
        <v>210</v>
      </c>
      <c r="G42" s="6" t="s">
        <v>210</v>
      </c>
      <c r="H42" s="11" t="s">
        <v>210</v>
      </c>
      <c r="I42" s="6" t="s">
        <v>222</v>
      </c>
      <c r="J42" s="11" t="s">
        <v>221</v>
      </c>
      <c r="K42" s="6" t="s">
        <v>221</v>
      </c>
      <c r="L42" s="11" t="s">
        <v>221</v>
      </c>
      <c r="M42" s="6" t="s">
        <v>221</v>
      </c>
      <c r="N42" s="6" t="s">
        <v>221</v>
      </c>
      <c r="O42" s="11" t="s">
        <v>221</v>
      </c>
      <c r="P42" s="11" t="s">
        <v>221</v>
      </c>
      <c r="Q42" s="6" t="s">
        <v>221</v>
      </c>
      <c r="R42" s="11" t="s">
        <v>221</v>
      </c>
      <c r="S42" s="11" t="s">
        <v>221</v>
      </c>
      <c r="T42" s="46" t="s">
        <v>221</v>
      </c>
      <c r="U42" s="8" t="s">
        <v>221</v>
      </c>
      <c r="V42" s="46" t="s">
        <v>221</v>
      </c>
      <c r="W42" s="46" t="s">
        <v>221</v>
      </c>
      <c r="X42" s="46" t="s">
        <v>221</v>
      </c>
      <c r="Y42" s="46" t="s">
        <v>221</v>
      </c>
      <c r="Z42" s="46" t="s">
        <v>221</v>
      </c>
      <c r="AA42" s="46" t="s">
        <v>221</v>
      </c>
      <c r="AB42" s="46" t="s">
        <v>221</v>
      </c>
      <c r="AC42" s="46" t="s">
        <v>221</v>
      </c>
      <c r="AD42" s="46" t="s">
        <v>221</v>
      </c>
      <c r="AE42" s="8" t="s">
        <v>221</v>
      </c>
      <c r="AF42" s="46" t="s">
        <v>221</v>
      </c>
      <c r="AG42" s="46" t="s">
        <v>221</v>
      </c>
      <c r="AH42" s="46" t="s">
        <v>221</v>
      </c>
      <c r="AI42" s="46" t="s">
        <v>221</v>
      </c>
      <c r="AJ42" s="8" t="s">
        <v>221</v>
      </c>
      <c r="AK42" s="8" t="s">
        <v>221</v>
      </c>
      <c r="AL42" s="8" t="s">
        <v>221</v>
      </c>
      <c r="AM42" s="8" t="s">
        <v>221</v>
      </c>
      <c r="AN42" s="46" t="s">
        <v>221</v>
      </c>
      <c r="AO42" s="46" t="s">
        <v>221</v>
      </c>
      <c r="AP42" s="8" t="s">
        <v>221</v>
      </c>
      <c r="AQ42" s="8" t="s">
        <v>221</v>
      </c>
      <c r="AR42" s="8" t="s">
        <v>221</v>
      </c>
      <c r="AS42" s="46" t="s">
        <v>221</v>
      </c>
      <c r="AT42" s="46" t="s">
        <v>221</v>
      </c>
      <c r="AU42" s="8" t="s">
        <v>221</v>
      </c>
      <c r="AV42" s="8" t="s">
        <v>221</v>
      </c>
      <c r="AW42" s="46" t="s">
        <v>221</v>
      </c>
      <c r="AX42" s="3"/>
      <c r="AY42" s="16">
        <f t="shared" si="3"/>
        <v>0</v>
      </c>
      <c r="AZ42" s="17">
        <f t="shared" si="6"/>
        <v>0</v>
      </c>
      <c r="BA42" s="18">
        <f t="shared" si="4"/>
        <v>0</v>
      </c>
      <c r="BB42" s="19">
        <f t="shared" si="8"/>
        <v>0</v>
      </c>
      <c r="BC42" s="20">
        <f t="shared" si="5"/>
        <v>0</v>
      </c>
      <c r="BD42" s="21">
        <f t="shared" si="7"/>
        <v>0</v>
      </c>
    </row>
    <row r="43" spans="1:56" ht="13.5">
      <c r="A43" s="36" t="s">
        <v>141</v>
      </c>
      <c r="B43" s="25" t="s">
        <v>27</v>
      </c>
      <c r="C43" s="3" t="s">
        <v>5</v>
      </c>
      <c r="D43" s="3" t="s">
        <v>174</v>
      </c>
      <c r="E43" s="11" t="s">
        <v>1</v>
      </c>
      <c r="F43" s="11" t="s">
        <v>210</v>
      </c>
      <c r="G43" s="6" t="s">
        <v>210</v>
      </c>
      <c r="H43" s="11" t="s">
        <v>210</v>
      </c>
      <c r="I43" s="6" t="s">
        <v>210</v>
      </c>
      <c r="J43" s="11" t="s">
        <v>210</v>
      </c>
      <c r="K43" s="6" t="s">
        <v>210</v>
      </c>
      <c r="L43" s="11" t="s">
        <v>210</v>
      </c>
      <c r="M43" s="6" t="s">
        <v>210</v>
      </c>
      <c r="N43" s="6" t="s">
        <v>210</v>
      </c>
      <c r="O43" s="11" t="s">
        <v>210</v>
      </c>
      <c r="P43" s="11" t="s">
        <v>210</v>
      </c>
      <c r="Q43" s="6" t="s">
        <v>210</v>
      </c>
      <c r="R43" s="11" t="s">
        <v>210</v>
      </c>
      <c r="S43" s="11" t="s">
        <v>210</v>
      </c>
      <c r="T43" s="46" t="s">
        <v>210</v>
      </c>
      <c r="U43" s="8" t="s">
        <v>210</v>
      </c>
      <c r="V43" s="46" t="s">
        <v>210</v>
      </c>
      <c r="W43" s="46" t="s">
        <v>210</v>
      </c>
      <c r="X43" s="46" t="s">
        <v>210</v>
      </c>
      <c r="Y43" s="46" t="s">
        <v>210</v>
      </c>
      <c r="Z43" s="46" t="s">
        <v>210</v>
      </c>
      <c r="AA43" s="46" t="s">
        <v>210</v>
      </c>
      <c r="AB43" s="46" t="s">
        <v>210</v>
      </c>
      <c r="AC43" s="46" t="s">
        <v>210</v>
      </c>
      <c r="AD43" s="46" t="s">
        <v>210</v>
      </c>
      <c r="AE43" s="8" t="s">
        <v>210</v>
      </c>
      <c r="AF43" s="46" t="s">
        <v>210</v>
      </c>
      <c r="AG43" s="46" t="s">
        <v>210</v>
      </c>
      <c r="AH43" s="46" t="s">
        <v>210</v>
      </c>
      <c r="AI43" s="46" t="s">
        <v>210</v>
      </c>
      <c r="AJ43" s="8" t="s">
        <v>210</v>
      </c>
      <c r="AK43" s="8" t="s">
        <v>210</v>
      </c>
      <c r="AL43" s="8" t="s">
        <v>210</v>
      </c>
      <c r="AM43" s="8" t="s">
        <v>210</v>
      </c>
      <c r="AN43" s="46" t="s">
        <v>210</v>
      </c>
      <c r="AO43" s="46" t="s">
        <v>210</v>
      </c>
      <c r="AP43" s="8" t="s">
        <v>210</v>
      </c>
      <c r="AQ43" s="8" t="s">
        <v>210</v>
      </c>
      <c r="AR43" s="8" t="s">
        <v>210</v>
      </c>
      <c r="AS43" s="46" t="s">
        <v>210</v>
      </c>
      <c r="AT43" s="46" t="s">
        <v>210</v>
      </c>
      <c r="AU43" s="8" t="s">
        <v>210</v>
      </c>
      <c r="AV43" s="8" t="s">
        <v>210</v>
      </c>
      <c r="AW43" s="46" t="s">
        <v>210</v>
      </c>
      <c r="AX43" s="3"/>
      <c r="AY43" s="16">
        <f t="shared" si="3"/>
        <v>0</v>
      </c>
      <c r="AZ43" s="17">
        <f t="shared" si="6"/>
        <v>0</v>
      </c>
      <c r="BA43" s="18">
        <f t="shared" si="4"/>
        <v>0</v>
      </c>
      <c r="BB43" s="19">
        <f t="shared" si="8"/>
        <v>0</v>
      </c>
      <c r="BC43" s="20">
        <f t="shared" si="5"/>
        <v>0</v>
      </c>
      <c r="BD43" s="21">
        <f t="shared" si="7"/>
        <v>0</v>
      </c>
    </row>
    <row r="44" spans="1:56" ht="13.5">
      <c r="A44" s="36" t="s">
        <v>142</v>
      </c>
      <c r="B44" s="25" t="s">
        <v>31</v>
      </c>
      <c r="C44" s="3" t="s">
        <v>5</v>
      </c>
      <c r="D44" s="3"/>
      <c r="E44" s="11" t="s">
        <v>1</v>
      </c>
      <c r="F44" s="11" t="s">
        <v>210</v>
      </c>
      <c r="G44" s="6" t="s">
        <v>210</v>
      </c>
      <c r="H44" s="11" t="s">
        <v>210</v>
      </c>
      <c r="I44" s="6" t="s">
        <v>210</v>
      </c>
      <c r="J44" s="11" t="s">
        <v>210</v>
      </c>
      <c r="K44" s="6" t="s">
        <v>210</v>
      </c>
      <c r="L44" s="11" t="s">
        <v>210</v>
      </c>
      <c r="M44" s="6" t="s">
        <v>210</v>
      </c>
      <c r="N44" s="6" t="s">
        <v>210</v>
      </c>
      <c r="O44" s="11" t="s">
        <v>210</v>
      </c>
      <c r="P44" s="11" t="s">
        <v>210</v>
      </c>
      <c r="Q44" s="6" t="s">
        <v>210</v>
      </c>
      <c r="R44" s="11" t="s">
        <v>210</v>
      </c>
      <c r="S44" s="11" t="s">
        <v>210</v>
      </c>
      <c r="T44" s="46" t="s">
        <v>210</v>
      </c>
      <c r="U44" s="8" t="s">
        <v>210</v>
      </c>
      <c r="V44" s="46" t="s">
        <v>210</v>
      </c>
      <c r="W44" s="46" t="s">
        <v>210</v>
      </c>
      <c r="X44" s="46" t="s">
        <v>210</v>
      </c>
      <c r="Y44" s="46" t="s">
        <v>210</v>
      </c>
      <c r="Z44" s="46" t="s">
        <v>210</v>
      </c>
      <c r="AA44" s="46" t="s">
        <v>210</v>
      </c>
      <c r="AB44" s="46" t="s">
        <v>210</v>
      </c>
      <c r="AC44" s="46" t="s">
        <v>210</v>
      </c>
      <c r="AD44" s="46" t="s">
        <v>210</v>
      </c>
      <c r="AE44" s="8" t="s">
        <v>210</v>
      </c>
      <c r="AF44" s="46" t="s">
        <v>210</v>
      </c>
      <c r="AG44" s="46" t="s">
        <v>210</v>
      </c>
      <c r="AH44" s="46" t="s">
        <v>210</v>
      </c>
      <c r="AI44" s="46" t="s">
        <v>210</v>
      </c>
      <c r="AJ44" s="8" t="s">
        <v>210</v>
      </c>
      <c r="AK44" s="8" t="s">
        <v>210</v>
      </c>
      <c r="AL44" s="8" t="s">
        <v>210</v>
      </c>
      <c r="AM44" s="8" t="s">
        <v>210</v>
      </c>
      <c r="AN44" s="46" t="s">
        <v>210</v>
      </c>
      <c r="AO44" s="46" t="s">
        <v>210</v>
      </c>
      <c r="AP44" s="8" t="s">
        <v>210</v>
      </c>
      <c r="AQ44" s="8" t="s">
        <v>210</v>
      </c>
      <c r="AR44" s="8" t="s">
        <v>210</v>
      </c>
      <c r="AS44" s="46" t="s">
        <v>210</v>
      </c>
      <c r="AT44" s="46" t="s">
        <v>210</v>
      </c>
      <c r="AU44" s="8" t="s">
        <v>210</v>
      </c>
      <c r="AV44" s="8" t="s">
        <v>210</v>
      </c>
      <c r="AW44" s="46" t="s">
        <v>210</v>
      </c>
      <c r="AX44" s="3"/>
      <c r="AY44" s="16">
        <f t="shared" si="3"/>
        <v>0</v>
      </c>
      <c r="AZ44" s="17">
        <f t="shared" si="6"/>
        <v>0</v>
      </c>
      <c r="BA44" s="18">
        <f t="shared" si="4"/>
        <v>0</v>
      </c>
      <c r="BB44" s="19">
        <f t="shared" si="8"/>
        <v>0</v>
      </c>
      <c r="BC44" s="20">
        <f t="shared" si="5"/>
        <v>0</v>
      </c>
      <c r="BD44" s="21">
        <f t="shared" si="7"/>
        <v>0</v>
      </c>
    </row>
    <row r="45" spans="1:56" ht="13.5">
      <c r="A45" s="36" t="s">
        <v>143</v>
      </c>
      <c r="B45" s="25" t="s">
        <v>28</v>
      </c>
      <c r="C45" s="3" t="s">
        <v>5</v>
      </c>
      <c r="D45" s="3" t="s">
        <v>174</v>
      </c>
      <c r="E45" s="11" t="s">
        <v>1</v>
      </c>
      <c r="F45" s="11" t="s">
        <v>210</v>
      </c>
      <c r="G45" s="6" t="s">
        <v>210</v>
      </c>
      <c r="H45" s="11" t="s">
        <v>210</v>
      </c>
      <c r="I45" s="6" t="s">
        <v>210</v>
      </c>
      <c r="J45" s="12" t="s">
        <v>252</v>
      </c>
      <c r="K45" s="6" t="s">
        <v>210</v>
      </c>
      <c r="L45" s="11" t="s">
        <v>210</v>
      </c>
      <c r="M45" s="6" t="s">
        <v>210</v>
      </c>
      <c r="N45" s="6" t="s">
        <v>210</v>
      </c>
      <c r="O45" s="11" t="s">
        <v>210</v>
      </c>
      <c r="P45" s="11" t="s">
        <v>210</v>
      </c>
      <c r="Q45" s="6" t="s">
        <v>210</v>
      </c>
      <c r="R45" s="11" t="s">
        <v>210</v>
      </c>
      <c r="S45" s="11" t="s">
        <v>210</v>
      </c>
      <c r="T45" s="12" t="s">
        <v>252</v>
      </c>
      <c r="U45" s="8" t="s">
        <v>210</v>
      </c>
      <c r="V45" s="46" t="s">
        <v>210</v>
      </c>
      <c r="W45" s="46" t="s">
        <v>210</v>
      </c>
      <c r="X45" s="46" t="s">
        <v>210</v>
      </c>
      <c r="Y45" s="46" t="s">
        <v>210</v>
      </c>
      <c r="Z45" s="46" t="s">
        <v>210</v>
      </c>
      <c r="AA45" s="46" t="s">
        <v>210</v>
      </c>
      <c r="AB45" s="46" t="s">
        <v>210</v>
      </c>
      <c r="AC45" s="46" t="s">
        <v>210</v>
      </c>
      <c r="AD45" s="46" t="s">
        <v>210</v>
      </c>
      <c r="AE45" s="8" t="s">
        <v>210</v>
      </c>
      <c r="AF45" s="46" t="s">
        <v>210</v>
      </c>
      <c r="AG45" s="46" t="s">
        <v>210</v>
      </c>
      <c r="AH45" s="46" t="s">
        <v>210</v>
      </c>
      <c r="AI45" s="46" t="s">
        <v>210</v>
      </c>
      <c r="AJ45" s="8" t="s">
        <v>210</v>
      </c>
      <c r="AK45" s="8" t="s">
        <v>210</v>
      </c>
      <c r="AL45" s="8" t="s">
        <v>210</v>
      </c>
      <c r="AM45" s="8" t="s">
        <v>210</v>
      </c>
      <c r="AN45" s="46" t="s">
        <v>210</v>
      </c>
      <c r="AO45" s="46" t="s">
        <v>210</v>
      </c>
      <c r="AP45" s="8" t="s">
        <v>210</v>
      </c>
      <c r="AQ45" s="8" t="s">
        <v>210</v>
      </c>
      <c r="AR45" s="8" t="s">
        <v>210</v>
      </c>
      <c r="AS45" s="46" t="s">
        <v>210</v>
      </c>
      <c r="AT45" s="46" t="s">
        <v>210</v>
      </c>
      <c r="AU45" s="8" t="s">
        <v>210</v>
      </c>
      <c r="AV45" s="8" t="s">
        <v>210</v>
      </c>
      <c r="AW45" s="46" t="s">
        <v>210</v>
      </c>
      <c r="AX45" s="3"/>
      <c r="AY45" s="16">
        <f t="shared" si="3"/>
        <v>2</v>
      </c>
      <c r="AZ45" s="17">
        <f t="shared" si="6"/>
        <v>0.041666666666666664</v>
      </c>
      <c r="BA45" s="18">
        <f t="shared" si="4"/>
        <v>0</v>
      </c>
      <c r="BB45" s="19">
        <f t="shared" si="8"/>
        <v>0</v>
      </c>
      <c r="BC45" s="20">
        <f t="shared" si="5"/>
        <v>2</v>
      </c>
      <c r="BD45" s="21">
        <f t="shared" si="7"/>
        <v>0.07142857142857142</v>
      </c>
    </row>
    <row r="46" spans="2:56" ht="13.5">
      <c r="B46" s="25" t="s">
        <v>30</v>
      </c>
      <c r="C46" s="3" t="s">
        <v>5</v>
      </c>
      <c r="D46" s="3"/>
      <c r="E46" s="11" t="s">
        <v>1</v>
      </c>
      <c r="F46" s="11" t="s">
        <v>210</v>
      </c>
      <c r="G46" s="6" t="s">
        <v>210</v>
      </c>
      <c r="H46" s="11" t="s">
        <v>210</v>
      </c>
      <c r="I46" s="6" t="s">
        <v>210</v>
      </c>
      <c r="J46" s="11" t="s">
        <v>210</v>
      </c>
      <c r="K46" s="6" t="s">
        <v>210</v>
      </c>
      <c r="L46" s="11" t="s">
        <v>210</v>
      </c>
      <c r="M46" s="6" t="s">
        <v>210</v>
      </c>
      <c r="N46" s="6" t="s">
        <v>210</v>
      </c>
      <c r="O46" s="11" t="s">
        <v>210</v>
      </c>
      <c r="P46" s="11" t="s">
        <v>210</v>
      </c>
      <c r="Q46" s="6" t="s">
        <v>210</v>
      </c>
      <c r="R46" s="11" t="s">
        <v>210</v>
      </c>
      <c r="S46" s="11" t="s">
        <v>210</v>
      </c>
      <c r="T46" s="46" t="s">
        <v>210</v>
      </c>
      <c r="U46" s="8" t="s">
        <v>210</v>
      </c>
      <c r="V46" s="46" t="s">
        <v>210</v>
      </c>
      <c r="W46" s="46" t="s">
        <v>210</v>
      </c>
      <c r="X46" s="46" t="s">
        <v>210</v>
      </c>
      <c r="Y46" s="46" t="s">
        <v>210</v>
      </c>
      <c r="Z46" s="46" t="s">
        <v>210</v>
      </c>
      <c r="AA46" s="46" t="s">
        <v>210</v>
      </c>
      <c r="AB46" s="46" t="s">
        <v>210</v>
      </c>
      <c r="AC46" s="46" t="s">
        <v>210</v>
      </c>
      <c r="AD46" s="46" t="s">
        <v>210</v>
      </c>
      <c r="AE46" s="8" t="s">
        <v>210</v>
      </c>
      <c r="AF46" s="46" t="s">
        <v>210</v>
      </c>
      <c r="AG46" s="46" t="s">
        <v>210</v>
      </c>
      <c r="AH46" s="46" t="s">
        <v>210</v>
      </c>
      <c r="AI46" s="46" t="s">
        <v>210</v>
      </c>
      <c r="AJ46" s="8" t="s">
        <v>210</v>
      </c>
      <c r="AK46" s="8" t="s">
        <v>210</v>
      </c>
      <c r="AL46" s="8" t="s">
        <v>210</v>
      </c>
      <c r="AM46" s="8" t="s">
        <v>210</v>
      </c>
      <c r="AN46" s="46" t="s">
        <v>210</v>
      </c>
      <c r="AO46" s="46" t="s">
        <v>210</v>
      </c>
      <c r="AP46" s="8" t="s">
        <v>210</v>
      </c>
      <c r="AQ46" s="8" t="s">
        <v>210</v>
      </c>
      <c r="AR46" s="8" t="s">
        <v>210</v>
      </c>
      <c r="AS46" s="46" t="s">
        <v>210</v>
      </c>
      <c r="AT46" s="46" t="s">
        <v>210</v>
      </c>
      <c r="AU46" s="8" t="s">
        <v>210</v>
      </c>
      <c r="AV46" s="8" t="s">
        <v>210</v>
      </c>
      <c r="AW46" s="46" t="s">
        <v>210</v>
      </c>
      <c r="AX46" s="3"/>
      <c r="AY46" s="16">
        <f t="shared" si="3"/>
        <v>0</v>
      </c>
      <c r="AZ46" s="17">
        <f t="shared" si="6"/>
        <v>0</v>
      </c>
      <c r="BA46" s="18">
        <f t="shared" si="4"/>
        <v>0</v>
      </c>
      <c r="BB46" s="19">
        <f t="shared" si="8"/>
        <v>0</v>
      </c>
      <c r="BC46" s="20">
        <f t="shared" si="5"/>
        <v>0</v>
      </c>
      <c r="BD46" s="21">
        <f t="shared" si="7"/>
        <v>0</v>
      </c>
    </row>
    <row r="47" spans="2:56" ht="13.5">
      <c r="B47" s="13" t="s">
        <v>230</v>
      </c>
      <c r="C47" s="3" t="s">
        <v>6</v>
      </c>
      <c r="D47" s="3"/>
      <c r="E47" s="11" t="s">
        <v>1</v>
      </c>
      <c r="F47" s="11" t="s">
        <v>210</v>
      </c>
      <c r="G47" s="6" t="s">
        <v>210</v>
      </c>
      <c r="H47" s="11" t="s">
        <v>210</v>
      </c>
      <c r="I47" s="6" t="s">
        <v>210</v>
      </c>
      <c r="J47" s="11" t="s">
        <v>210</v>
      </c>
      <c r="K47" s="6" t="s">
        <v>210</v>
      </c>
      <c r="L47" s="11" t="s">
        <v>228</v>
      </c>
      <c r="M47" s="6" t="s">
        <v>227</v>
      </c>
      <c r="N47" s="6" t="s">
        <v>227</v>
      </c>
      <c r="O47" s="11" t="s">
        <v>227</v>
      </c>
      <c r="P47" s="11" t="s">
        <v>227</v>
      </c>
      <c r="Q47" s="6" t="s">
        <v>227</v>
      </c>
      <c r="R47" s="11" t="s">
        <v>227</v>
      </c>
      <c r="S47" s="12" t="s">
        <v>252</v>
      </c>
      <c r="T47" s="46" t="s">
        <v>227</v>
      </c>
      <c r="U47" s="8" t="s">
        <v>227</v>
      </c>
      <c r="V47" s="46" t="s">
        <v>227</v>
      </c>
      <c r="W47" s="46" t="s">
        <v>227</v>
      </c>
      <c r="X47" s="46" t="s">
        <v>227</v>
      </c>
      <c r="Y47" s="46" t="s">
        <v>227</v>
      </c>
      <c r="Z47" s="12" t="s">
        <v>252</v>
      </c>
      <c r="AA47" s="46" t="s">
        <v>227</v>
      </c>
      <c r="AB47" s="46" t="s">
        <v>227</v>
      </c>
      <c r="AC47" s="46" t="s">
        <v>227</v>
      </c>
      <c r="AD47" s="46" t="s">
        <v>227</v>
      </c>
      <c r="AE47" s="8" t="s">
        <v>227</v>
      </c>
      <c r="AF47" s="46" t="s">
        <v>227</v>
      </c>
      <c r="AG47" s="46" t="s">
        <v>227</v>
      </c>
      <c r="AH47" s="46" t="s">
        <v>227</v>
      </c>
      <c r="AI47" s="46" t="s">
        <v>227</v>
      </c>
      <c r="AJ47" s="8" t="s">
        <v>227</v>
      </c>
      <c r="AK47" s="8" t="s">
        <v>227</v>
      </c>
      <c r="AL47" s="8" t="s">
        <v>227</v>
      </c>
      <c r="AM47" s="8" t="s">
        <v>227</v>
      </c>
      <c r="AN47" s="46" t="s">
        <v>227</v>
      </c>
      <c r="AO47" s="46" t="s">
        <v>227</v>
      </c>
      <c r="AP47" s="8" t="s">
        <v>227</v>
      </c>
      <c r="AQ47" s="8" t="s">
        <v>227</v>
      </c>
      <c r="AR47" s="8" t="s">
        <v>227</v>
      </c>
      <c r="AS47" s="46" t="s">
        <v>227</v>
      </c>
      <c r="AT47" s="46" t="s">
        <v>227</v>
      </c>
      <c r="AU47" s="8" t="s">
        <v>227</v>
      </c>
      <c r="AV47" s="8" t="s">
        <v>227</v>
      </c>
      <c r="AW47" s="12" t="s">
        <v>252</v>
      </c>
      <c r="AX47" s="3"/>
      <c r="AY47" s="16">
        <f t="shared" si="3"/>
        <v>3</v>
      </c>
      <c r="AZ47" s="17">
        <f t="shared" si="6"/>
        <v>0.06382978723404255</v>
      </c>
      <c r="BA47" s="18">
        <f t="shared" si="4"/>
        <v>0</v>
      </c>
      <c r="BB47" s="19">
        <f t="shared" si="8"/>
        <v>0</v>
      </c>
      <c r="BC47" s="20">
        <f t="shared" si="5"/>
        <v>3</v>
      </c>
      <c r="BD47" s="21">
        <f t="shared" si="7"/>
        <v>0.10714285714285714</v>
      </c>
    </row>
    <row r="48" spans="2:56" ht="13.5">
      <c r="B48" s="13" t="s">
        <v>37</v>
      </c>
      <c r="C48" s="3" t="s">
        <v>80</v>
      </c>
      <c r="D48" s="3"/>
      <c r="E48" s="12" t="s">
        <v>252</v>
      </c>
      <c r="F48" s="11" t="s">
        <v>210</v>
      </c>
      <c r="G48" s="7" t="s">
        <v>42</v>
      </c>
      <c r="H48" s="12" t="s">
        <v>252</v>
      </c>
      <c r="I48" s="6" t="s">
        <v>210</v>
      </c>
      <c r="J48" s="12" t="s">
        <v>252</v>
      </c>
      <c r="K48" s="6" t="s">
        <v>210</v>
      </c>
      <c r="L48" s="11" t="s">
        <v>210</v>
      </c>
      <c r="M48" s="6" t="s">
        <v>210</v>
      </c>
      <c r="N48" s="6" t="s">
        <v>210</v>
      </c>
      <c r="O48" s="11" t="s">
        <v>210</v>
      </c>
      <c r="P48" s="11" t="s">
        <v>210</v>
      </c>
      <c r="Q48" s="6" t="s">
        <v>210</v>
      </c>
      <c r="R48" s="11" t="s">
        <v>210</v>
      </c>
      <c r="S48" s="11" t="s">
        <v>210</v>
      </c>
      <c r="T48" s="46" t="s">
        <v>210</v>
      </c>
      <c r="U48" s="8" t="s">
        <v>210</v>
      </c>
      <c r="V48" s="46" t="s">
        <v>210</v>
      </c>
      <c r="W48" s="46" t="s">
        <v>210</v>
      </c>
      <c r="X48" s="46" t="s">
        <v>210</v>
      </c>
      <c r="Y48" s="46" t="s">
        <v>210</v>
      </c>
      <c r="Z48" s="46" t="s">
        <v>210</v>
      </c>
      <c r="AA48" s="46" t="s">
        <v>210</v>
      </c>
      <c r="AB48" s="46" t="s">
        <v>210</v>
      </c>
      <c r="AC48" s="46" t="s">
        <v>210</v>
      </c>
      <c r="AD48" s="46" t="s">
        <v>210</v>
      </c>
      <c r="AE48" s="8" t="s">
        <v>210</v>
      </c>
      <c r="AF48" s="46" t="s">
        <v>210</v>
      </c>
      <c r="AG48" s="46" t="s">
        <v>210</v>
      </c>
      <c r="AH48" s="46" t="s">
        <v>210</v>
      </c>
      <c r="AI48" s="46" t="s">
        <v>210</v>
      </c>
      <c r="AJ48" s="8" t="s">
        <v>210</v>
      </c>
      <c r="AK48" s="8" t="s">
        <v>210</v>
      </c>
      <c r="AL48" s="8" t="s">
        <v>210</v>
      </c>
      <c r="AM48" s="8" t="s">
        <v>210</v>
      </c>
      <c r="AN48" s="46" t="s">
        <v>210</v>
      </c>
      <c r="AO48" s="46" t="s">
        <v>210</v>
      </c>
      <c r="AP48" s="8" t="s">
        <v>210</v>
      </c>
      <c r="AQ48" s="8" t="s">
        <v>210</v>
      </c>
      <c r="AR48" s="8" t="s">
        <v>210</v>
      </c>
      <c r="AS48" s="46" t="s">
        <v>210</v>
      </c>
      <c r="AT48" s="46" t="s">
        <v>210</v>
      </c>
      <c r="AU48" s="8" t="s">
        <v>210</v>
      </c>
      <c r="AV48" s="8" t="s">
        <v>210</v>
      </c>
      <c r="AW48" s="46" t="s">
        <v>210</v>
      </c>
      <c r="AX48" s="3"/>
      <c r="AY48" s="16">
        <f t="shared" si="3"/>
        <v>3</v>
      </c>
      <c r="AZ48" s="17">
        <f t="shared" si="6"/>
        <v>0.06382978723404255</v>
      </c>
      <c r="BA48" s="18">
        <f t="shared" si="4"/>
        <v>1</v>
      </c>
      <c r="BB48" s="19">
        <f t="shared" si="8"/>
        <v>0.058823529411764705</v>
      </c>
      <c r="BC48" s="20">
        <f t="shared" si="5"/>
        <v>2</v>
      </c>
      <c r="BD48" s="21">
        <f t="shared" si="7"/>
        <v>0.07142857142857142</v>
      </c>
    </row>
    <row r="49" spans="2:56" ht="13.5">
      <c r="B49" s="25" t="s">
        <v>107</v>
      </c>
      <c r="C49" s="3" t="s">
        <v>5</v>
      </c>
      <c r="D49" s="3"/>
      <c r="E49" s="11" t="s">
        <v>1</v>
      </c>
      <c r="F49" s="11" t="s">
        <v>210</v>
      </c>
      <c r="G49" s="6" t="s">
        <v>210</v>
      </c>
      <c r="H49" s="11" t="s">
        <v>210</v>
      </c>
      <c r="I49" s="6" t="s">
        <v>210</v>
      </c>
      <c r="J49" s="11" t="s">
        <v>210</v>
      </c>
      <c r="K49" s="6" t="s">
        <v>210</v>
      </c>
      <c r="L49" s="11" t="s">
        <v>210</v>
      </c>
      <c r="M49" s="6" t="s">
        <v>210</v>
      </c>
      <c r="N49" s="6" t="s">
        <v>210</v>
      </c>
      <c r="O49" s="11" t="s">
        <v>210</v>
      </c>
      <c r="P49" s="11" t="s">
        <v>210</v>
      </c>
      <c r="Q49" s="6" t="s">
        <v>210</v>
      </c>
      <c r="R49" s="11" t="s">
        <v>210</v>
      </c>
      <c r="S49" s="11" t="s">
        <v>210</v>
      </c>
      <c r="T49" s="46" t="s">
        <v>210</v>
      </c>
      <c r="U49" s="8" t="s">
        <v>210</v>
      </c>
      <c r="V49" s="46" t="s">
        <v>210</v>
      </c>
      <c r="W49" s="46" t="s">
        <v>210</v>
      </c>
      <c r="X49" s="46" t="s">
        <v>210</v>
      </c>
      <c r="Y49" s="46" t="s">
        <v>210</v>
      </c>
      <c r="Z49" s="46" t="s">
        <v>210</v>
      </c>
      <c r="AA49" s="46" t="s">
        <v>210</v>
      </c>
      <c r="AB49" s="46" t="s">
        <v>210</v>
      </c>
      <c r="AC49" s="46" t="s">
        <v>210</v>
      </c>
      <c r="AD49" s="46" t="s">
        <v>210</v>
      </c>
      <c r="AE49" s="8" t="s">
        <v>210</v>
      </c>
      <c r="AF49" s="46" t="s">
        <v>210</v>
      </c>
      <c r="AG49" s="46" t="s">
        <v>210</v>
      </c>
      <c r="AH49" s="46" t="s">
        <v>210</v>
      </c>
      <c r="AI49" s="46" t="s">
        <v>210</v>
      </c>
      <c r="AJ49" s="8" t="s">
        <v>210</v>
      </c>
      <c r="AK49" s="8" t="s">
        <v>210</v>
      </c>
      <c r="AL49" s="8" t="s">
        <v>210</v>
      </c>
      <c r="AM49" s="8" t="s">
        <v>210</v>
      </c>
      <c r="AN49" s="46" t="s">
        <v>210</v>
      </c>
      <c r="AO49" s="46" t="s">
        <v>210</v>
      </c>
      <c r="AP49" s="8" t="s">
        <v>210</v>
      </c>
      <c r="AQ49" s="8" t="s">
        <v>210</v>
      </c>
      <c r="AR49" s="8" t="s">
        <v>210</v>
      </c>
      <c r="AS49" s="46" t="s">
        <v>210</v>
      </c>
      <c r="AT49" s="46" t="s">
        <v>210</v>
      </c>
      <c r="AU49" s="8" t="s">
        <v>210</v>
      </c>
      <c r="AV49" s="8" t="s">
        <v>210</v>
      </c>
      <c r="AW49" s="46" t="s">
        <v>210</v>
      </c>
      <c r="AX49" s="3"/>
      <c r="AY49" s="16">
        <f t="shared" si="3"/>
        <v>0</v>
      </c>
      <c r="AZ49" s="17">
        <f t="shared" si="6"/>
        <v>0</v>
      </c>
      <c r="BA49" s="18">
        <f t="shared" si="4"/>
        <v>0</v>
      </c>
      <c r="BB49" s="19">
        <f t="shared" si="8"/>
        <v>0</v>
      </c>
      <c r="BC49" s="20">
        <f t="shared" si="5"/>
        <v>0</v>
      </c>
      <c r="BD49" s="21">
        <f t="shared" si="7"/>
        <v>0</v>
      </c>
    </row>
    <row r="50" spans="1:56" ht="13.5">
      <c r="A50" s="35"/>
      <c r="B50" s="13" t="s">
        <v>181</v>
      </c>
      <c r="C50" s="3" t="s">
        <v>50</v>
      </c>
      <c r="E50" s="11" t="s">
        <v>1</v>
      </c>
      <c r="F50" s="11" t="s">
        <v>210</v>
      </c>
      <c r="G50" s="6" t="s">
        <v>210</v>
      </c>
      <c r="H50" s="11" t="s">
        <v>210</v>
      </c>
      <c r="I50" s="6" t="s">
        <v>210</v>
      </c>
      <c r="J50" s="11" t="s">
        <v>210</v>
      </c>
      <c r="K50" s="6" t="s">
        <v>210</v>
      </c>
      <c r="L50" s="11" t="s">
        <v>210</v>
      </c>
      <c r="M50" s="6" t="s">
        <v>210</v>
      </c>
      <c r="N50" s="6" t="s">
        <v>210</v>
      </c>
      <c r="O50" s="11" t="s">
        <v>210</v>
      </c>
      <c r="P50" s="11" t="s">
        <v>210</v>
      </c>
      <c r="Q50" s="6" t="s">
        <v>210</v>
      </c>
      <c r="R50" s="11" t="s">
        <v>210</v>
      </c>
      <c r="S50" s="11" t="s">
        <v>210</v>
      </c>
      <c r="T50" s="46" t="s">
        <v>210</v>
      </c>
      <c r="U50" s="8" t="s">
        <v>210</v>
      </c>
      <c r="V50" s="46" t="s">
        <v>210</v>
      </c>
      <c r="W50" s="46" t="s">
        <v>210</v>
      </c>
      <c r="X50" s="46" t="s">
        <v>210</v>
      </c>
      <c r="Y50" s="46" t="s">
        <v>210</v>
      </c>
      <c r="Z50" s="46" t="s">
        <v>210</v>
      </c>
      <c r="AA50" s="46" t="s">
        <v>210</v>
      </c>
      <c r="AB50" s="46" t="s">
        <v>210</v>
      </c>
      <c r="AC50" s="46" t="s">
        <v>210</v>
      </c>
      <c r="AD50" s="46" t="s">
        <v>210</v>
      </c>
      <c r="AE50" s="8" t="s">
        <v>210</v>
      </c>
      <c r="AF50" s="46" t="s">
        <v>210</v>
      </c>
      <c r="AG50" s="46" t="s">
        <v>210</v>
      </c>
      <c r="AH50" s="46" t="s">
        <v>210</v>
      </c>
      <c r="AI50" s="46" t="s">
        <v>210</v>
      </c>
      <c r="AJ50" s="8" t="s">
        <v>210</v>
      </c>
      <c r="AK50" s="8" t="s">
        <v>210</v>
      </c>
      <c r="AL50" s="8" t="s">
        <v>210</v>
      </c>
      <c r="AM50" s="8" t="s">
        <v>210</v>
      </c>
      <c r="AN50" s="46" t="s">
        <v>210</v>
      </c>
      <c r="AO50" s="46" t="s">
        <v>210</v>
      </c>
      <c r="AP50" s="8" t="s">
        <v>210</v>
      </c>
      <c r="AQ50" s="8" t="s">
        <v>210</v>
      </c>
      <c r="AR50" s="8" t="s">
        <v>210</v>
      </c>
      <c r="AS50" s="46" t="s">
        <v>210</v>
      </c>
      <c r="AT50" s="46" t="s">
        <v>210</v>
      </c>
      <c r="AU50" s="8" t="s">
        <v>210</v>
      </c>
      <c r="AV50" s="8" t="s">
        <v>210</v>
      </c>
      <c r="AW50" s="46" t="s">
        <v>210</v>
      </c>
      <c r="AX50" s="3"/>
      <c r="AY50" s="16">
        <f t="shared" si="3"/>
        <v>0</v>
      </c>
      <c r="AZ50" s="17">
        <f t="shared" si="6"/>
        <v>0</v>
      </c>
      <c r="BA50" s="18">
        <f t="shared" si="4"/>
        <v>0</v>
      </c>
      <c r="BB50" s="19">
        <f t="shared" si="8"/>
        <v>0</v>
      </c>
      <c r="BC50" s="20">
        <f t="shared" si="5"/>
        <v>0</v>
      </c>
      <c r="BD50" s="21">
        <f t="shared" si="7"/>
        <v>0</v>
      </c>
    </row>
    <row r="51" spans="1:56" ht="13.5">
      <c r="A51" s="49"/>
      <c r="B51" s="13" t="s">
        <v>199</v>
      </c>
      <c r="C51" s="6" t="s">
        <v>50</v>
      </c>
      <c r="D51" s="13"/>
      <c r="E51" s="11" t="s">
        <v>1</v>
      </c>
      <c r="F51" s="11" t="s">
        <v>210</v>
      </c>
      <c r="G51" s="6" t="s">
        <v>210</v>
      </c>
      <c r="H51" s="11" t="s">
        <v>210</v>
      </c>
      <c r="I51" s="6" t="s">
        <v>210</v>
      </c>
      <c r="J51" s="11" t="s">
        <v>210</v>
      </c>
      <c r="K51" s="6" t="s">
        <v>210</v>
      </c>
      <c r="L51" s="11" t="s">
        <v>210</v>
      </c>
      <c r="M51" s="6" t="s">
        <v>210</v>
      </c>
      <c r="N51" s="6" t="s">
        <v>210</v>
      </c>
      <c r="O51" s="11" t="s">
        <v>210</v>
      </c>
      <c r="P51" s="11" t="s">
        <v>210</v>
      </c>
      <c r="Q51" s="6" t="s">
        <v>210</v>
      </c>
      <c r="R51" s="11" t="s">
        <v>210</v>
      </c>
      <c r="S51" s="11" t="s">
        <v>210</v>
      </c>
      <c r="T51" s="46" t="s">
        <v>210</v>
      </c>
      <c r="U51" s="8" t="s">
        <v>210</v>
      </c>
      <c r="V51" s="46" t="s">
        <v>210</v>
      </c>
      <c r="W51" s="46" t="s">
        <v>210</v>
      </c>
      <c r="X51" s="46" t="s">
        <v>210</v>
      </c>
      <c r="Y51" s="46" t="s">
        <v>210</v>
      </c>
      <c r="Z51" s="46" t="s">
        <v>210</v>
      </c>
      <c r="AA51" s="46" t="s">
        <v>210</v>
      </c>
      <c r="AB51" s="46" t="s">
        <v>210</v>
      </c>
      <c r="AC51" s="46" t="s">
        <v>210</v>
      </c>
      <c r="AD51" s="46" t="s">
        <v>210</v>
      </c>
      <c r="AE51" s="8" t="s">
        <v>210</v>
      </c>
      <c r="AF51" s="46" t="s">
        <v>210</v>
      </c>
      <c r="AG51" s="46" t="s">
        <v>210</v>
      </c>
      <c r="AH51" s="46" t="s">
        <v>210</v>
      </c>
      <c r="AI51" s="46" t="s">
        <v>210</v>
      </c>
      <c r="AJ51" s="8" t="s">
        <v>210</v>
      </c>
      <c r="AK51" s="8" t="s">
        <v>210</v>
      </c>
      <c r="AL51" s="8" t="s">
        <v>210</v>
      </c>
      <c r="AM51" s="8" t="s">
        <v>210</v>
      </c>
      <c r="AN51" s="46" t="s">
        <v>210</v>
      </c>
      <c r="AO51" s="46" t="s">
        <v>210</v>
      </c>
      <c r="AP51" s="8" t="s">
        <v>210</v>
      </c>
      <c r="AQ51" s="8" t="s">
        <v>210</v>
      </c>
      <c r="AR51" s="8" t="s">
        <v>210</v>
      </c>
      <c r="AS51" s="46" t="s">
        <v>210</v>
      </c>
      <c r="AT51" s="46" t="s">
        <v>210</v>
      </c>
      <c r="AU51" s="8" t="s">
        <v>210</v>
      </c>
      <c r="AV51" s="8" t="s">
        <v>210</v>
      </c>
      <c r="AW51" s="46" t="s">
        <v>210</v>
      </c>
      <c r="AX51" s="3"/>
      <c r="AY51" s="16">
        <f t="shared" si="3"/>
        <v>0</v>
      </c>
      <c r="AZ51" s="17">
        <f t="shared" si="6"/>
        <v>0</v>
      </c>
      <c r="BA51" s="18">
        <f t="shared" si="4"/>
        <v>0</v>
      </c>
      <c r="BB51" s="19">
        <f t="shared" si="8"/>
        <v>0</v>
      </c>
      <c r="BC51" s="20">
        <f t="shared" si="5"/>
        <v>0</v>
      </c>
      <c r="BD51" s="21">
        <f t="shared" si="7"/>
        <v>0</v>
      </c>
    </row>
    <row r="52" spans="1:56" ht="13.5">
      <c r="A52" s="49" t="s">
        <v>232</v>
      </c>
      <c r="B52" s="13" t="s">
        <v>218</v>
      </c>
      <c r="C52" s="6" t="s">
        <v>50</v>
      </c>
      <c r="D52" s="13"/>
      <c r="E52" s="6"/>
      <c r="F52" s="6"/>
      <c r="G52" s="6"/>
      <c r="H52" s="12" t="s">
        <v>252</v>
      </c>
      <c r="I52" s="7" t="s">
        <v>42</v>
      </c>
      <c r="J52" s="12" t="s">
        <v>252</v>
      </c>
      <c r="K52" s="7" t="s">
        <v>42</v>
      </c>
      <c r="L52" s="12" t="s">
        <v>252</v>
      </c>
      <c r="M52" s="7" t="s">
        <v>42</v>
      </c>
      <c r="N52" s="6" t="s">
        <v>210</v>
      </c>
      <c r="O52" s="11" t="s">
        <v>210</v>
      </c>
      <c r="P52" s="11" t="s">
        <v>210</v>
      </c>
      <c r="Q52" s="7" t="s">
        <v>42</v>
      </c>
      <c r="R52" s="12" t="s">
        <v>252</v>
      </c>
      <c r="S52" s="12" t="s">
        <v>252</v>
      </c>
      <c r="T52" s="12" t="s">
        <v>252</v>
      </c>
      <c r="U52" s="8" t="s">
        <v>210</v>
      </c>
      <c r="V52" s="46" t="s">
        <v>210</v>
      </c>
      <c r="W52" s="12" t="s">
        <v>252</v>
      </c>
      <c r="X52" s="12" t="s">
        <v>252</v>
      </c>
      <c r="Y52" s="12" t="s">
        <v>252</v>
      </c>
      <c r="Z52" s="46" t="s">
        <v>210</v>
      </c>
      <c r="AA52" s="12" t="s">
        <v>252</v>
      </c>
      <c r="AB52" s="12" t="s">
        <v>252</v>
      </c>
      <c r="AC52" s="46" t="s">
        <v>210</v>
      </c>
      <c r="AD52" s="12" t="s">
        <v>252</v>
      </c>
      <c r="AE52" s="8" t="s">
        <v>210</v>
      </c>
      <c r="AF52" s="12" t="s">
        <v>252</v>
      </c>
      <c r="AG52" s="46" t="s">
        <v>210</v>
      </c>
      <c r="AH52" s="46" t="s">
        <v>210</v>
      </c>
      <c r="AI52" s="12" t="s">
        <v>252</v>
      </c>
      <c r="AJ52" s="7" t="s">
        <v>42</v>
      </c>
      <c r="AK52" s="8" t="s">
        <v>210</v>
      </c>
      <c r="AL52" s="8" t="s">
        <v>210</v>
      </c>
      <c r="AM52" s="8" t="s">
        <v>210</v>
      </c>
      <c r="AN52" s="46" t="s">
        <v>210</v>
      </c>
      <c r="AO52" s="46" t="s">
        <v>210</v>
      </c>
      <c r="AP52" s="8" t="s">
        <v>210</v>
      </c>
      <c r="AQ52" s="8" t="s">
        <v>210</v>
      </c>
      <c r="AR52" s="8" t="s">
        <v>210</v>
      </c>
      <c r="AS52" s="46" t="s">
        <v>210</v>
      </c>
      <c r="AT52" s="46" t="s">
        <v>210</v>
      </c>
      <c r="AU52" s="8" t="s">
        <v>210</v>
      </c>
      <c r="AV52" s="8" t="s">
        <v>210</v>
      </c>
      <c r="AW52" s="12" t="s">
        <v>252</v>
      </c>
      <c r="AX52" s="3"/>
      <c r="AY52" s="16">
        <f t="shared" si="3"/>
        <v>20</v>
      </c>
      <c r="AZ52" s="17">
        <f t="shared" si="6"/>
        <v>0.45454545454545453</v>
      </c>
      <c r="BA52" s="18">
        <f t="shared" si="4"/>
        <v>5</v>
      </c>
      <c r="BB52" s="19">
        <f>BA52/COUNTIF(H$66:AW$66,"練習")</f>
        <v>0.3125</v>
      </c>
      <c r="BC52" s="20">
        <f t="shared" si="5"/>
        <v>15</v>
      </c>
      <c r="BD52" s="21">
        <f t="shared" si="7"/>
        <v>0.5357142857142857</v>
      </c>
    </row>
    <row r="53" spans="1:56" ht="13.5">
      <c r="A53" s="49" t="s">
        <v>236</v>
      </c>
      <c r="B53" s="13" t="s">
        <v>219</v>
      </c>
      <c r="C53" s="6" t="s">
        <v>50</v>
      </c>
      <c r="D53" s="13"/>
      <c r="E53" s="6"/>
      <c r="F53" s="6"/>
      <c r="G53" s="6"/>
      <c r="H53" s="7"/>
      <c r="I53" s="7"/>
      <c r="J53" s="12" t="s">
        <v>252</v>
      </c>
      <c r="K53" s="6" t="s">
        <v>210</v>
      </c>
      <c r="L53" s="12" t="s">
        <v>252</v>
      </c>
      <c r="M53" s="6" t="s">
        <v>210</v>
      </c>
      <c r="N53" s="6" t="s">
        <v>210</v>
      </c>
      <c r="O53" s="11" t="s">
        <v>210</v>
      </c>
      <c r="P53" s="11" t="s">
        <v>210</v>
      </c>
      <c r="Q53" s="6" t="s">
        <v>210</v>
      </c>
      <c r="R53" s="11" t="s">
        <v>210</v>
      </c>
      <c r="S53" s="11" t="s">
        <v>210</v>
      </c>
      <c r="T53" s="46" t="s">
        <v>210</v>
      </c>
      <c r="U53" s="7" t="s">
        <v>42</v>
      </c>
      <c r="V53" s="46" t="s">
        <v>210</v>
      </c>
      <c r="W53" s="12" t="s">
        <v>252</v>
      </c>
      <c r="X53" s="46" t="s">
        <v>210</v>
      </c>
      <c r="Y53" s="12" t="s">
        <v>252</v>
      </c>
      <c r="Z53" s="46" t="s">
        <v>210</v>
      </c>
      <c r="AA53" s="46" t="s">
        <v>210</v>
      </c>
      <c r="AB53" s="46" t="s">
        <v>210</v>
      </c>
      <c r="AC53" s="12" t="s">
        <v>252</v>
      </c>
      <c r="AD53" s="46" t="s">
        <v>210</v>
      </c>
      <c r="AE53" s="8" t="s">
        <v>210</v>
      </c>
      <c r="AF53" s="46" t="s">
        <v>210</v>
      </c>
      <c r="AG53" s="46" t="s">
        <v>210</v>
      </c>
      <c r="AH53" s="46" t="s">
        <v>210</v>
      </c>
      <c r="AI53" s="46" t="s">
        <v>210</v>
      </c>
      <c r="AJ53" s="8" t="s">
        <v>210</v>
      </c>
      <c r="AK53" s="8" t="s">
        <v>210</v>
      </c>
      <c r="AL53" s="8" t="s">
        <v>210</v>
      </c>
      <c r="AM53" s="8" t="s">
        <v>210</v>
      </c>
      <c r="AN53" s="46" t="s">
        <v>210</v>
      </c>
      <c r="AO53" s="46" t="s">
        <v>210</v>
      </c>
      <c r="AP53" s="8" t="s">
        <v>210</v>
      </c>
      <c r="AQ53" s="8" t="s">
        <v>210</v>
      </c>
      <c r="AR53" s="8" t="s">
        <v>210</v>
      </c>
      <c r="AS53" s="46" t="s">
        <v>210</v>
      </c>
      <c r="AT53" s="46" t="s">
        <v>210</v>
      </c>
      <c r="AU53" s="8" t="s">
        <v>210</v>
      </c>
      <c r="AV53" s="8" t="s">
        <v>210</v>
      </c>
      <c r="AW53" s="12" t="s">
        <v>252</v>
      </c>
      <c r="AX53" s="3"/>
      <c r="AY53" s="16">
        <f t="shared" si="3"/>
        <v>7</v>
      </c>
      <c r="AZ53" s="17">
        <f t="shared" si="6"/>
        <v>0.16666666666666666</v>
      </c>
      <c r="BA53" s="18">
        <f t="shared" si="4"/>
        <v>1</v>
      </c>
      <c r="BB53" s="19">
        <f>BA53/COUNTIF(N$66:AW$66,"練習")</f>
        <v>0.07692307692307693</v>
      </c>
      <c r="BC53" s="20">
        <f t="shared" si="5"/>
        <v>6</v>
      </c>
      <c r="BD53" s="21">
        <f t="shared" si="7"/>
        <v>0.21428571428571427</v>
      </c>
    </row>
    <row r="54" spans="1:56" ht="13.5">
      <c r="A54" s="49" t="s">
        <v>237</v>
      </c>
      <c r="B54" s="13" t="s">
        <v>223</v>
      </c>
      <c r="C54" s="6" t="s">
        <v>58</v>
      </c>
      <c r="D54" s="13"/>
      <c r="E54" s="6"/>
      <c r="F54" s="6"/>
      <c r="G54" s="6"/>
      <c r="H54" s="7"/>
      <c r="I54" s="7"/>
      <c r="J54" s="7"/>
      <c r="K54" s="6"/>
      <c r="L54" s="6"/>
      <c r="M54" s="6"/>
      <c r="N54" s="7" t="s">
        <v>42</v>
      </c>
      <c r="O54" s="11" t="s">
        <v>210</v>
      </c>
      <c r="P54" s="11" t="s">
        <v>210</v>
      </c>
      <c r="Q54" s="7" t="s">
        <v>42</v>
      </c>
      <c r="R54" s="12" t="s">
        <v>252</v>
      </c>
      <c r="S54" s="12" t="s">
        <v>252</v>
      </c>
      <c r="T54" s="12" t="s">
        <v>252</v>
      </c>
      <c r="U54" s="7" t="s">
        <v>42</v>
      </c>
      <c r="V54" s="12" t="s">
        <v>252</v>
      </c>
      <c r="W54" s="12" t="s">
        <v>252</v>
      </c>
      <c r="X54" s="12" t="s">
        <v>252</v>
      </c>
      <c r="Y54" s="12" t="s">
        <v>252</v>
      </c>
      <c r="Z54" s="12" t="s">
        <v>252</v>
      </c>
      <c r="AA54" s="12" t="s">
        <v>252</v>
      </c>
      <c r="AB54" s="12" t="s">
        <v>252</v>
      </c>
      <c r="AC54" s="12" t="s">
        <v>252</v>
      </c>
      <c r="AD54" s="12" t="s">
        <v>252</v>
      </c>
      <c r="AE54" s="8" t="s">
        <v>210</v>
      </c>
      <c r="AF54" s="12" t="s">
        <v>252</v>
      </c>
      <c r="AG54" s="12" t="s">
        <v>252</v>
      </c>
      <c r="AH54" s="46" t="s">
        <v>210</v>
      </c>
      <c r="AI54" s="46" t="s">
        <v>210</v>
      </c>
      <c r="AJ54" s="8" t="s">
        <v>210</v>
      </c>
      <c r="AK54" s="7" t="s">
        <v>42</v>
      </c>
      <c r="AL54" s="7" t="s">
        <v>42</v>
      </c>
      <c r="AM54" s="8" t="s">
        <v>210</v>
      </c>
      <c r="AN54" s="46" t="s">
        <v>210</v>
      </c>
      <c r="AO54" s="46" t="s">
        <v>210</v>
      </c>
      <c r="AP54" s="8" t="s">
        <v>210</v>
      </c>
      <c r="AQ54" s="8" t="s">
        <v>210</v>
      </c>
      <c r="AR54" s="8" t="s">
        <v>210</v>
      </c>
      <c r="AS54" s="46" t="s">
        <v>210</v>
      </c>
      <c r="AT54" s="46" t="s">
        <v>210</v>
      </c>
      <c r="AU54" s="8" t="s">
        <v>210</v>
      </c>
      <c r="AV54" s="8" t="s">
        <v>210</v>
      </c>
      <c r="AW54" s="46" t="s">
        <v>210</v>
      </c>
      <c r="AX54" s="3"/>
      <c r="AY54" s="16">
        <f t="shared" si="3"/>
        <v>19</v>
      </c>
      <c r="AZ54" s="17">
        <f t="shared" si="6"/>
        <v>0.5</v>
      </c>
      <c r="BA54" s="18">
        <f t="shared" si="4"/>
        <v>5</v>
      </c>
      <c r="BB54" s="19">
        <f>BA54/COUNTIF(N$66:AW$66,"練習")</f>
        <v>0.38461538461538464</v>
      </c>
      <c r="BC54" s="20">
        <f t="shared" si="5"/>
        <v>14</v>
      </c>
      <c r="BD54" s="21">
        <f t="shared" si="7"/>
        <v>0.5</v>
      </c>
    </row>
    <row r="55" spans="1:56" ht="13.5">
      <c r="A55" s="49">
        <v>0</v>
      </c>
      <c r="B55" s="13" t="s">
        <v>180</v>
      </c>
      <c r="C55" s="6" t="s">
        <v>58</v>
      </c>
      <c r="D55" s="13"/>
      <c r="E55" s="6"/>
      <c r="F55" s="6"/>
      <c r="G55" s="6"/>
      <c r="H55" s="7"/>
      <c r="I55" s="7"/>
      <c r="J55" s="7"/>
      <c r="K55" s="6"/>
      <c r="L55" s="6"/>
      <c r="M55" s="6"/>
      <c r="N55" s="7"/>
      <c r="O55" s="12" t="s">
        <v>252</v>
      </c>
      <c r="P55" s="11" t="s">
        <v>210</v>
      </c>
      <c r="Q55" s="6" t="s">
        <v>210</v>
      </c>
      <c r="R55" s="11" t="s">
        <v>210</v>
      </c>
      <c r="S55" s="11" t="s">
        <v>210</v>
      </c>
      <c r="T55" s="46" t="s">
        <v>210</v>
      </c>
      <c r="U55" s="7" t="s">
        <v>42</v>
      </c>
      <c r="V55" s="46" t="s">
        <v>210</v>
      </c>
      <c r="W55" s="46" t="s">
        <v>210</v>
      </c>
      <c r="X55" s="46" t="s">
        <v>210</v>
      </c>
      <c r="Y55" s="46" t="s">
        <v>210</v>
      </c>
      <c r="Z55" s="46" t="s">
        <v>210</v>
      </c>
      <c r="AA55" s="46" t="s">
        <v>210</v>
      </c>
      <c r="AB55" s="46" t="s">
        <v>210</v>
      </c>
      <c r="AC55" s="46" t="s">
        <v>210</v>
      </c>
      <c r="AD55" s="46" t="s">
        <v>210</v>
      </c>
      <c r="AE55" s="8" t="s">
        <v>210</v>
      </c>
      <c r="AF55" s="12" t="s">
        <v>252</v>
      </c>
      <c r="AG55" s="12" t="s">
        <v>252</v>
      </c>
      <c r="AH55" s="12" t="s">
        <v>252</v>
      </c>
      <c r="AI55" s="12" t="s">
        <v>252</v>
      </c>
      <c r="AJ55" s="7" t="s">
        <v>42</v>
      </c>
      <c r="AK55" s="7" t="s">
        <v>42</v>
      </c>
      <c r="AL55" s="8" t="s">
        <v>210</v>
      </c>
      <c r="AM55" s="7" t="s">
        <v>42</v>
      </c>
      <c r="AN55" s="46" t="s">
        <v>210</v>
      </c>
      <c r="AO55" s="46" t="s">
        <v>210</v>
      </c>
      <c r="AP55" s="8"/>
      <c r="AQ55" s="8" t="s">
        <v>210</v>
      </c>
      <c r="AR55" s="8" t="s">
        <v>210</v>
      </c>
      <c r="AS55" s="46" t="s">
        <v>210</v>
      </c>
      <c r="AT55" s="12" t="s">
        <v>252</v>
      </c>
      <c r="AU55" s="8" t="s">
        <v>210</v>
      </c>
      <c r="AV55" s="7" t="s">
        <v>42</v>
      </c>
      <c r="AW55" s="12" t="s">
        <v>252</v>
      </c>
      <c r="AX55" s="3"/>
      <c r="AY55" s="16">
        <f t="shared" si="3"/>
        <v>12</v>
      </c>
      <c r="AZ55" s="17">
        <f t="shared" si="6"/>
        <v>0.3333333333333333</v>
      </c>
      <c r="BA55" s="18">
        <f t="shared" si="4"/>
        <v>5</v>
      </c>
      <c r="BB55" s="19">
        <f>BA55/COUNTIF(O$66:AW$66,"練習")</f>
        <v>0.4166666666666667</v>
      </c>
      <c r="BC55" s="20">
        <f t="shared" si="5"/>
        <v>7</v>
      </c>
      <c r="BD55" s="21">
        <f t="shared" si="7"/>
        <v>0.25</v>
      </c>
    </row>
    <row r="56" spans="1:56" ht="13.5">
      <c r="A56" s="49"/>
      <c r="B56" s="13" t="s">
        <v>224</v>
      </c>
      <c r="C56" s="6" t="s">
        <v>58</v>
      </c>
      <c r="D56" s="13"/>
      <c r="E56" s="6"/>
      <c r="F56" s="6"/>
      <c r="G56" s="6"/>
      <c r="H56" s="7"/>
      <c r="I56" s="7"/>
      <c r="J56" s="7"/>
      <c r="K56" s="6"/>
      <c r="L56" s="6"/>
      <c r="M56" s="6"/>
      <c r="N56" s="7"/>
      <c r="O56" s="6"/>
      <c r="P56" s="6"/>
      <c r="Q56" s="7" t="s">
        <v>42</v>
      </c>
      <c r="R56" s="11" t="s">
        <v>210</v>
      </c>
      <c r="S56" s="11" t="s">
        <v>210</v>
      </c>
      <c r="T56" s="46" t="s">
        <v>210</v>
      </c>
      <c r="U56" s="8" t="s">
        <v>210</v>
      </c>
      <c r="V56" s="46" t="s">
        <v>210</v>
      </c>
      <c r="W56" s="46" t="s">
        <v>210</v>
      </c>
      <c r="X56" s="46" t="s">
        <v>210</v>
      </c>
      <c r="Y56" s="46" t="s">
        <v>210</v>
      </c>
      <c r="Z56" s="46" t="s">
        <v>210</v>
      </c>
      <c r="AA56" s="46" t="s">
        <v>210</v>
      </c>
      <c r="AB56" s="46" t="s">
        <v>210</v>
      </c>
      <c r="AC56" s="46" t="s">
        <v>210</v>
      </c>
      <c r="AD56" s="46" t="s">
        <v>210</v>
      </c>
      <c r="AE56" s="8" t="s">
        <v>210</v>
      </c>
      <c r="AF56" s="46" t="s">
        <v>210</v>
      </c>
      <c r="AG56" s="46" t="s">
        <v>210</v>
      </c>
      <c r="AH56" s="46" t="s">
        <v>210</v>
      </c>
      <c r="AI56" s="46" t="s">
        <v>210</v>
      </c>
      <c r="AJ56" s="8" t="s">
        <v>210</v>
      </c>
      <c r="AK56" s="8" t="s">
        <v>210</v>
      </c>
      <c r="AL56" s="8" t="s">
        <v>210</v>
      </c>
      <c r="AM56" s="8" t="s">
        <v>210</v>
      </c>
      <c r="AN56" s="46" t="s">
        <v>210</v>
      </c>
      <c r="AO56" s="46" t="s">
        <v>210</v>
      </c>
      <c r="AP56" s="8" t="s">
        <v>210</v>
      </c>
      <c r="AQ56" s="8" t="s">
        <v>210</v>
      </c>
      <c r="AR56" s="8" t="s">
        <v>210</v>
      </c>
      <c r="AS56" s="46" t="s">
        <v>210</v>
      </c>
      <c r="AT56" s="46" t="s">
        <v>210</v>
      </c>
      <c r="AU56" s="8" t="s">
        <v>210</v>
      </c>
      <c r="AV56" s="8" t="s">
        <v>210</v>
      </c>
      <c r="AW56" s="46" t="s">
        <v>210</v>
      </c>
      <c r="AX56" s="3"/>
      <c r="AY56" s="16">
        <f t="shared" si="3"/>
        <v>1</v>
      </c>
      <c r="AZ56" s="17">
        <f t="shared" si="6"/>
        <v>0.02857142857142857</v>
      </c>
      <c r="BA56" s="18">
        <f t="shared" si="4"/>
        <v>1</v>
      </c>
      <c r="BB56" s="19">
        <f>BA56/COUNTIF(Q$66:AW$66,"練習")</f>
        <v>0.08333333333333333</v>
      </c>
      <c r="BC56" s="20">
        <f t="shared" si="5"/>
        <v>0</v>
      </c>
      <c r="BD56" s="21">
        <f t="shared" si="7"/>
        <v>0</v>
      </c>
    </row>
    <row r="57" spans="1:56" ht="13.5">
      <c r="A57" s="49" t="s">
        <v>238</v>
      </c>
      <c r="B57" s="13" t="s">
        <v>225</v>
      </c>
      <c r="C57" s="6" t="s">
        <v>58</v>
      </c>
      <c r="D57" s="13"/>
      <c r="E57" s="6"/>
      <c r="F57" s="6"/>
      <c r="G57" s="6"/>
      <c r="H57" s="7"/>
      <c r="I57" s="7"/>
      <c r="J57" s="7"/>
      <c r="K57" s="6"/>
      <c r="L57" s="6"/>
      <c r="M57" s="6"/>
      <c r="N57" s="7"/>
      <c r="O57" s="6"/>
      <c r="P57" s="6"/>
      <c r="Q57" s="7" t="s">
        <v>42</v>
      </c>
      <c r="R57" s="12" t="s">
        <v>252</v>
      </c>
      <c r="S57" s="12" t="s">
        <v>252</v>
      </c>
      <c r="T57" s="12" t="s">
        <v>252</v>
      </c>
      <c r="U57" s="8" t="s">
        <v>210</v>
      </c>
      <c r="V57" s="12" t="s">
        <v>252</v>
      </c>
      <c r="W57" s="12" t="s">
        <v>252</v>
      </c>
      <c r="X57" s="12" t="s">
        <v>252</v>
      </c>
      <c r="Y57" s="46" t="s">
        <v>210</v>
      </c>
      <c r="Z57" s="46" t="s">
        <v>210</v>
      </c>
      <c r="AA57" s="46" t="s">
        <v>210</v>
      </c>
      <c r="AB57" s="12" t="s">
        <v>252</v>
      </c>
      <c r="AC57" s="46" t="s">
        <v>210</v>
      </c>
      <c r="AD57" s="12" t="s">
        <v>252</v>
      </c>
      <c r="AE57" s="8" t="s">
        <v>210</v>
      </c>
      <c r="AF57" s="46" t="s">
        <v>210</v>
      </c>
      <c r="AG57" s="46" t="s">
        <v>210</v>
      </c>
      <c r="AH57" s="12" t="s">
        <v>252</v>
      </c>
      <c r="AI57" s="12" t="s">
        <v>252</v>
      </c>
      <c r="AJ57" s="7" t="s">
        <v>42</v>
      </c>
      <c r="AK57" s="7" t="s">
        <v>42</v>
      </c>
      <c r="AL57" s="7" t="s">
        <v>42</v>
      </c>
      <c r="AM57" s="8" t="s">
        <v>210</v>
      </c>
      <c r="AN57" s="12" t="s">
        <v>252</v>
      </c>
      <c r="AO57" s="12" t="s">
        <v>252</v>
      </c>
      <c r="AP57" s="7" t="s">
        <v>42</v>
      </c>
      <c r="AQ57" s="8" t="s">
        <v>210</v>
      </c>
      <c r="AR57" s="8" t="s">
        <v>210</v>
      </c>
      <c r="AS57" s="46" t="s">
        <v>210</v>
      </c>
      <c r="AT57" s="46" t="s">
        <v>210</v>
      </c>
      <c r="AU57" s="8" t="s">
        <v>210</v>
      </c>
      <c r="AV57" s="8" t="s">
        <v>210</v>
      </c>
      <c r="AW57" s="46" t="s">
        <v>210</v>
      </c>
      <c r="AX57" s="3"/>
      <c r="AY57" s="16">
        <f t="shared" si="3"/>
        <v>17</v>
      </c>
      <c r="AZ57" s="17">
        <f t="shared" si="6"/>
        <v>0.4857142857142857</v>
      </c>
      <c r="BA57" s="18">
        <f t="shared" si="4"/>
        <v>5</v>
      </c>
      <c r="BB57" s="19">
        <f>BA57/COUNTIF(Q$66:AW$66,"練習")</f>
        <v>0.4166666666666667</v>
      </c>
      <c r="BC57" s="20">
        <f t="shared" si="5"/>
        <v>12</v>
      </c>
      <c r="BD57" s="21">
        <f t="shared" si="7"/>
        <v>0.42857142857142855</v>
      </c>
    </row>
    <row r="58" spans="1:56" ht="13.5">
      <c r="A58" s="49" t="s">
        <v>239</v>
      </c>
      <c r="B58" s="13" t="s">
        <v>226</v>
      </c>
      <c r="C58" s="6" t="s">
        <v>58</v>
      </c>
      <c r="D58" s="13"/>
      <c r="E58" s="6"/>
      <c r="F58" s="6"/>
      <c r="G58" s="6"/>
      <c r="H58" s="7"/>
      <c r="I58" s="7"/>
      <c r="J58" s="7"/>
      <c r="K58" s="6"/>
      <c r="L58" s="6"/>
      <c r="M58" s="6"/>
      <c r="N58" s="7"/>
      <c r="O58" s="6"/>
      <c r="P58" s="6"/>
      <c r="Q58" s="7" t="s">
        <v>42</v>
      </c>
      <c r="R58" s="12" t="s">
        <v>252</v>
      </c>
      <c r="S58" s="12" t="s">
        <v>252</v>
      </c>
      <c r="T58" s="12" t="s">
        <v>252</v>
      </c>
      <c r="U58" s="8" t="s">
        <v>210</v>
      </c>
      <c r="V58" s="12" t="s">
        <v>252</v>
      </c>
      <c r="W58" s="12" t="s">
        <v>252</v>
      </c>
      <c r="X58" s="12" t="s">
        <v>252</v>
      </c>
      <c r="Y58" s="46" t="s">
        <v>210</v>
      </c>
      <c r="Z58" s="46" t="s">
        <v>210</v>
      </c>
      <c r="AA58" s="12" t="s">
        <v>252</v>
      </c>
      <c r="AB58" s="12" t="s">
        <v>252</v>
      </c>
      <c r="AC58" s="12" t="s">
        <v>252</v>
      </c>
      <c r="AD58" s="12" t="s">
        <v>252</v>
      </c>
      <c r="AE58" s="8" t="s">
        <v>210</v>
      </c>
      <c r="AF58" s="12" t="s">
        <v>252</v>
      </c>
      <c r="AG58" s="46" t="s">
        <v>210</v>
      </c>
      <c r="AH58" s="12" t="s">
        <v>252</v>
      </c>
      <c r="AI58" s="12" t="s">
        <v>252</v>
      </c>
      <c r="AJ58" s="8" t="s">
        <v>210</v>
      </c>
      <c r="AK58" s="8" t="s">
        <v>210</v>
      </c>
      <c r="AL58" s="7" t="s">
        <v>42</v>
      </c>
      <c r="AM58" s="8" t="s">
        <v>210</v>
      </c>
      <c r="AN58" s="46" t="s">
        <v>210</v>
      </c>
      <c r="AO58" s="12" t="s">
        <v>252</v>
      </c>
      <c r="AP58" s="8" t="s">
        <v>210</v>
      </c>
      <c r="AQ58" s="8" t="s">
        <v>210</v>
      </c>
      <c r="AR58" s="8" t="s">
        <v>210</v>
      </c>
      <c r="AS58" s="46" t="s">
        <v>210</v>
      </c>
      <c r="AT58" s="46" t="s">
        <v>210</v>
      </c>
      <c r="AU58" s="8" t="s">
        <v>210</v>
      </c>
      <c r="AV58" s="8" t="s">
        <v>210</v>
      </c>
      <c r="AW58" s="12" t="s">
        <v>252</v>
      </c>
      <c r="AX58" s="3"/>
      <c r="AY58" s="16">
        <f t="shared" si="3"/>
        <v>17</v>
      </c>
      <c r="AZ58" s="17">
        <f t="shared" si="6"/>
        <v>0.4857142857142857</v>
      </c>
      <c r="BA58" s="18">
        <f t="shared" si="4"/>
        <v>2</v>
      </c>
      <c r="BB58" s="19">
        <f>BA58/COUNTIF(Q$66:AW$66,"練習")</f>
        <v>0.16666666666666666</v>
      </c>
      <c r="BC58" s="20">
        <f t="shared" si="5"/>
        <v>15</v>
      </c>
      <c r="BD58" s="21">
        <f t="shared" si="7"/>
        <v>0.5357142857142857</v>
      </c>
    </row>
    <row r="59" spans="1:56" ht="13.5">
      <c r="A59" s="49" t="s">
        <v>240</v>
      </c>
      <c r="B59" s="13" t="s">
        <v>229</v>
      </c>
      <c r="C59" s="6" t="s">
        <v>58</v>
      </c>
      <c r="D59" s="13"/>
      <c r="E59" s="6"/>
      <c r="F59" s="6"/>
      <c r="G59" s="6"/>
      <c r="H59" s="7"/>
      <c r="I59" s="7"/>
      <c r="J59" s="7"/>
      <c r="K59" s="6"/>
      <c r="L59" s="6"/>
      <c r="M59" s="6"/>
      <c r="N59" s="7"/>
      <c r="O59" s="6"/>
      <c r="P59" s="6"/>
      <c r="Q59" s="7"/>
      <c r="R59" s="12" t="s">
        <v>252</v>
      </c>
      <c r="S59" s="12" t="s">
        <v>252</v>
      </c>
      <c r="T59" s="12" t="s">
        <v>252</v>
      </c>
      <c r="U59" s="8" t="s">
        <v>210</v>
      </c>
      <c r="V59" s="46" t="s">
        <v>210</v>
      </c>
      <c r="W59" s="12" t="s">
        <v>252</v>
      </c>
      <c r="X59" s="46" t="s">
        <v>210</v>
      </c>
      <c r="Y59" s="46" t="s">
        <v>210</v>
      </c>
      <c r="Z59" s="46" t="s">
        <v>210</v>
      </c>
      <c r="AA59" s="46" t="s">
        <v>210</v>
      </c>
      <c r="AB59" s="12" t="s">
        <v>252</v>
      </c>
      <c r="AC59" s="12" t="s">
        <v>252</v>
      </c>
      <c r="AD59" s="12" t="s">
        <v>252</v>
      </c>
      <c r="AE59" s="8" t="s">
        <v>210</v>
      </c>
      <c r="AF59" s="46" t="s">
        <v>210</v>
      </c>
      <c r="AG59" s="46" t="s">
        <v>210</v>
      </c>
      <c r="AH59" s="12" t="s">
        <v>252</v>
      </c>
      <c r="AI59" s="12" t="s">
        <v>252</v>
      </c>
      <c r="AJ59" s="8" t="s">
        <v>210</v>
      </c>
      <c r="AK59" s="8" t="s">
        <v>210</v>
      </c>
      <c r="AL59" s="8" t="s">
        <v>210</v>
      </c>
      <c r="AM59" s="8" t="s">
        <v>210</v>
      </c>
      <c r="AN59" s="12" t="s">
        <v>252</v>
      </c>
      <c r="AO59" s="46" t="s">
        <v>210</v>
      </c>
      <c r="AP59" s="8" t="s">
        <v>210</v>
      </c>
      <c r="AQ59" s="8" t="s">
        <v>210</v>
      </c>
      <c r="AR59" s="8" t="s">
        <v>210</v>
      </c>
      <c r="AS59" s="46" t="s">
        <v>210</v>
      </c>
      <c r="AT59" s="46" t="s">
        <v>210</v>
      </c>
      <c r="AU59" s="8" t="s">
        <v>210</v>
      </c>
      <c r="AV59" s="8" t="s">
        <v>210</v>
      </c>
      <c r="AW59" s="46" t="s">
        <v>210</v>
      </c>
      <c r="AX59" s="3"/>
      <c r="AY59" s="16">
        <f t="shared" si="3"/>
        <v>10</v>
      </c>
      <c r="AZ59" s="17">
        <f t="shared" si="6"/>
        <v>0.29411764705882354</v>
      </c>
      <c r="BA59" s="18">
        <f t="shared" si="4"/>
        <v>0</v>
      </c>
      <c r="BB59" s="19">
        <f>BA59/COUNTIF(T$66:AW$66,"練習")</f>
        <v>0</v>
      </c>
      <c r="BC59" s="20">
        <f t="shared" si="5"/>
        <v>10</v>
      </c>
      <c r="BD59" s="21">
        <f t="shared" si="7"/>
        <v>0.35714285714285715</v>
      </c>
    </row>
    <row r="60" spans="1:56" ht="13.5">
      <c r="A60" s="49" t="s">
        <v>235</v>
      </c>
      <c r="B60" s="13" t="s">
        <v>233</v>
      </c>
      <c r="C60" s="6" t="s">
        <v>50</v>
      </c>
      <c r="D60" s="13"/>
      <c r="E60" s="6"/>
      <c r="F60" s="6"/>
      <c r="G60" s="6"/>
      <c r="H60" s="7"/>
      <c r="I60" s="7"/>
      <c r="J60" s="7"/>
      <c r="K60" s="6"/>
      <c r="L60" s="6"/>
      <c r="M60" s="6"/>
      <c r="N60" s="7"/>
      <c r="O60" s="6"/>
      <c r="P60" s="6"/>
      <c r="Q60" s="7"/>
      <c r="R60" s="7"/>
      <c r="S60" s="7"/>
      <c r="T60" s="12" t="s">
        <v>252</v>
      </c>
      <c r="U60" s="7" t="s">
        <v>42</v>
      </c>
      <c r="V60" s="12" t="s">
        <v>252</v>
      </c>
      <c r="W60" s="12" t="s">
        <v>252</v>
      </c>
      <c r="X60" s="46" t="s">
        <v>210</v>
      </c>
      <c r="Y60" s="12" t="s">
        <v>252</v>
      </c>
      <c r="Z60" s="12" t="s">
        <v>252</v>
      </c>
      <c r="AA60" s="12" t="s">
        <v>252</v>
      </c>
      <c r="AB60" s="12" t="s">
        <v>252</v>
      </c>
      <c r="AC60" s="12" t="s">
        <v>252</v>
      </c>
      <c r="AD60" s="12" t="s">
        <v>252</v>
      </c>
      <c r="AE60" s="8" t="s">
        <v>210</v>
      </c>
      <c r="AF60" s="12" t="s">
        <v>252</v>
      </c>
      <c r="AG60" s="46" t="s">
        <v>210</v>
      </c>
      <c r="AH60" s="46" t="s">
        <v>210</v>
      </c>
      <c r="AI60" s="46" t="s">
        <v>210</v>
      </c>
      <c r="AJ60" s="8" t="s">
        <v>210</v>
      </c>
      <c r="AK60" s="8" t="s">
        <v>210</v>
      </c>
      <c r="AL60" s="8" t="s">
        <v>210</v>
      </c>
      <c r="AM60" s="8" t="s">
        <v>210</v>
      </c>
      <c r="AN60" s="46" t="s">
        <v>210</v>
      </c>
      <c r="AO60" s="46" t="s">
        <v>210</v>
      </c>
      <c r="AP60" s="8" t="s">
        <v>210</v>
      </c>
      <c r="AQ60" s="8" t="s">
        <v>210</v>
      </c>
      <c r="AR60" s="8" t="s">
        <v>210</v>
      </c>
      <c r="AS60" s="46" t="s">
        <v>210</v>
      </c>
      <c r="AT60" s="46" t="s">
        <v>210</v>
      </c>
      <c r="AU60" s="8" t="s">
        <v>210</v>
      </c>
      <c r="AV60" s="8" t="s">
        <v>210</v>
      </c>
      <c r="AW60" s="46" t="s">
        <v>210</v>
      </c>
      <c r="AX60" s="3"/>
      <c r="AY60" s="16">
        <f t="shared" si="3"/>
        <v>11</v>
      </c>
      <c r="AZ60" s="17">
        <f t="shared" si="6"/>
        <v>0.34375</v>
      </c>
      <c r="BA60" s="18">
        <f t="shared" si="4"/>
        <v>1</v>
      </c>
      <c r="BB60" s="19">
        <f>BA60/COUNTIF(T$66:AW$66,"練習")</f>
        <v>0.09090909090909091</v>
      </c>
      <c r="BC60" s="20">
        <f t="shared" si="5"/>
        <v>10</v>
      </c>
      <c r="BD60" s="21">
        <f t="shared" si="7"/>
        <v>0.35714285714285715</v>
      </c>
    </row>
    <row r="61" spans="1:56" ht="13.5">
      <c r="A61" s="49"/>
      <c r="B61" s="13" t="s">
        <v>234</v>
      </c>
      <c r="C61" s="6" t="s">
        <v>58</v>
      </c>
      <c r="D61" s="13"/>
      <c r="E61" s="6"/>
      <c r="F61" s="6"/>
      <c r="G61" s="6"/>
      <c r="H61" s="7"/>
      <c r="I61" s="7"/>
      <c r="J61" s="7"/>
      <c r="K61" s="6"/>
      <c r="L61" s="6"/>
      <c r="M61" s="6"/>
      <c r="N61" s="7"/>
      <c r="O61" s="6"/>
      <c r="P61" s="6"/>
      <c r="Q61" s="7"/>
      <c r="R61" s="7"/>
      <c r="S61" s="7"/>
      <c r="T61" s="7"/>
      <c r="U61" s="7" t="s">
        <v>42</v>
      </c>
      <c r="V61" s="46" t="s">
        <v>210</v>
      </c>
      <c r="W61" s="46" t="s">
        <v>210</v>
      </c>
      <c r="X61" s="46" t="s">
        <v>210</v>
      </c>
      <c r="Y61" s="46" t="s">
        <v>210</v>
      </c>
      <c r="Z61" s="46" t="s">
        <v>210</v>
      </c>
      <c r="AA61" s="46" t="s">
        <v>210</v>
      </c>
      <c r="AB61" s="46" t="s">
        <v>210</v>
      </c>
      <c r="AC61" s="46" t="s">
        <v>210</v>
      </c>
      <c r="AD61" s="12" t="s">
        <v>252</v>
      </c>
      <c r="AE61" s="8" t="s">
        <v>210</v>
      </c>
      <c r="AF61" s="12" t="s">
        <v>252</v>
      </c>
      <c r="AG61" s="12" t="s">
        <v>252</v>
      </c>
      <c r="AH61" s="12" t="s">
        <v>252</v>
      </c>
      <c r="AI61" s="46" t="s">
        <v>210</v>
      </c>
      <c r="AJ61" s="7" t="s">
        <v>42</v>
      </c>
      <c r="AK61" s="7" t="s">
        <v>42</v>
      </c>
      <c r="AL61" s="7" t="s">
        <v>42</v>
      </c>
      <c r="AM61" s="7" t="s">
        <v>42</v>
      </c>
      <c r="AN61" s="46" t="s">
        <v>210</v>
      </c>
      <c r="AO61" s="12" t="s">
        <v>252</v>
      </c>
      <c r="AP61" s="8" t="s">
        <v>210</v>
      </c>
      <c r="AQ61" s="8" t="s">
        <v>210</v>
      </c>
      <c r="AR61" s="8" t="s">
        <v>210</v>
      </c>
      <c r="AS61" s="46" t="s">
        <v>210</v>
      </c>
      <c r="AT61" s="46" t="s">
        <v>210</v>
      </c>
      <c r="AU61" s="7" t="s">
        <v>42</v>
      </c>
      <c r="AV61" s="7" t="s">
        <v>42</v>
      </c>
      <c r="AW61" s="12" t="s">
        <v>252</v>
      </c>
      <c r="AX61" s="3"/>
      <c r="AY61" s="16">
        <f t="shared" si="3"/>
        <v>13</v>
      </c>
      <c r="AZ61" s="17">
        <f t="shared" si="6"/>
        <v>0.41935483870967744</v>
      </c>
      <c r="BA61" s="18">
        <f t="shared" si="4"/>
        <v>7</v>
      </c>
      <c r="BB61" s="19">
        <f>BA61/COUNTIF(U$66:AW$66,"練習")</f>
        <v>0.6363636363636364</v>
      </c>
      <c r="BC61" s="20">
        <f t="shared" si="5"/>
        <v>6</v>
      </c>
      <c r="BD61" s="21">
        <f t="shared" si="7"/>
        <v>0.21428571428571427</v>
      </c>
    </row>
    <row r="62" spans="1:56" ht="13.5">
      <c r="A62" s="49"/>
      <c r="B62" s="13" t="s">
        <v>244</v>
      </c>
      <c r="C62" s="6" t="s">
        <v>50</v>
      </c>
      <c r="D62" s="13"/>
      <c r="E62" s="6"/>
      <c r="F62" s="6"/>
      <c r="G62" s="6"/>
      <c r="H62" s="7"/>
      <c r="I62" s="7"/>
      <c r="J62" s="7"/>
      <c r="K62" s="6"/>
      <c r="L62" s="6"/>
      <c r="M62" s="6"/>
      <c r="N62" s="7"/>
      <c r="O62" s="6"/>
      <c r="P62" s="6"/>
      <c r="Q62" s="7"/>
      <c r="R62" s="7"/>
      <c r="S62" s="7"/>
      <c r="T62" s="7"/>
      <c r="U62" s="7"/>
      <c r="V62" s="8"/>
      <c r="W62" s="8"/>
      <c r="X62" s="8"/>
      <c r="Y62" s="8"/>
      <c r="Z62" s="8"/>
      <c r="AA62" s="8"/>
      <c r="AB62" s="8"/>
      <c r="AC62" s="8"/>
      <c r="AD62" s="7"/>
      <c r="AE62" s="8"/>
      <c r="AF62" s="7"/>
      <c r="AG62" s="7"/>
      <c r="AH62" s="12" t="s">
        <v>252</v>
      </c>
      <c r="AI62" s="46" t="s">
        <v>210</v>
      </c>
      <c r="AJ62" s="8" t="s">
        <v>210</v>
      </c>
      <c r="AK62" s="8" t="s">
        <v>210</v>
      </c>
      <c r="AL62" s="8" t="s">
        <v>210</v>
      </c>
      <c r="AM62" s="8" t="s">
        <v>210</v>
      </c>
      <c r="AN62" s="46" t="s">
        <v>210</v>
      </c>
      <c r="AO62" s="46" t="s">
        <v>210</v>
      </c>
      <c r="AP62" s="8" t="s">
        <v>210</v>
      </c>
      <c r="AQ62" s="8" t="s">
        <v>210</v>
      </c>
      <c r="AR62" s="8" t="s">
        <v>210</v>
      </c>
      <c r="AS62" s="46" t="s">
        <v>210</v>
      </c>
      <c r="AT62" s="46" t="s">
        <v>210</v>
      </c>
      <c r="AU62" s="8" t="s">
        <v>210</v>
      </c>
      <c r="AV62" s="8" t="s">
        <v>210</v>
      </c>
      <c r="AW62" s="46" t="s">
        <v>210</v>
      </c>
      <c r="AX62" s="3"/>
      <c r="AY62" s="16">
        <f t="shared" si="3"/>
        <v>1</v>
      </c>
      <c r="AZ62" s="17">
        <f t="shared" si="6"/>
        <v>0.05555555555555555</v>
      </c>
      <c r="BA62" s="18">
        <f t="shared" si="4"/>
        <v>0</v>
      </c>
      <c r="BB62" s="19">
        <f>BA62/COUNTIF(E$66:AH$66,"練習")</f>
        <v>0</v>
      </c>
      <c r="BC62" s="20">
        <f t="shared" si="5"/>
        <v>1</v>
      </c>
      <c r="BD62" s="21">
        <f t="shared" si="7"/>
        <v>0.03571428571428571</v>
      </c>
    </row>
    <row r="63" spans="1:56" ht="13.5">
      <c r="A63" s="49" t="s">
        <v>246</v>
      </c>
      <c r="B63" s="13" t="s">
        <v>247</v>
      </c>
      <c r="C63" s="6" t="s">
        <v>58</v>
      </c>
      <c r="D63" s="13"/>
      <c r="E63" s="6"/>
      <c r="F63" s="6"/>
      <c r="G63" s="6"/>
      <c r="H63" s="7"/>
      <c r="I63" s="7"/>
      <c r="J63" s="7"/>
      <c r="K63" s="6"/>
      <c r="L63" s="6"/>
      <c r="M63" s="6"/>
      <c r="N63" s="7"/>
      <c r="O63" s="6"/>
      <c r="P63" s="6"/>
      <c r="Q63" s="7"/>
      <c r="R63" s="7"/>
      <c r="S63" s="7"/>
      <c r="T63" s="7"/>
      <c r="U63" s="7"/>
      <c r="V63" s="8"/>
      <c r="W63" s="8"/>
      <c r="X63" s="8"/>
      <c r="Y63" s="8"/>
      <c r="Z63" s="8"/>
      <c r="AA63" s="8"/>
      <c r="AB63" s="8"/>
      <c r="AC63" s="8"/>
      <c r="AD63" s="7"/>
      <c r="AE63" s="8"/>
      <c r="AF63" s="7"/>
      <c r="AG63" s="12" t="s">
        <v>252</v>
      </c>
      <c r="AH63" s="12" t="s">
        <v>252</v>
      </c>
      <c r="AI63" s="12" t="s">
        <v>252</v>
      </c>
      <c r="AJ63" s="8" t="s">
        <v>210</v>
      </c>
      <c r="AK63" s="8" t="s">
        <v>210</v>
      </c>
      <c r="AL63" s="8" t="s">
        <v>210</v>
      </c>
      <c r="AM63" s="8" t="s">
        <v>210</v>
      </c>
      <c r="AN63" s="46" t="s">
        <v>210</v>
      </c>
      <c r="AO63" s="46" t="s">
        <v>210</v>
      </c>
      <c r="AP63" s="8" t="s">
        <v>210</v>
      </c>
      <c r="AQ63" s="8" t="s">
        <v>210</v>
      </c>
      <c r="AR63" s="8" t="s">
        <v>210</v>
      </c>
      <c r="AS63" s="46" t="s">
        <v>210</v>
      </c>
      <c r="AT63" s="46" t="s">
        <v>210</v>
      </c>
      <c r="AU63" s="8" t="s">
        <v>210</v>
      </c>
      <c r="AV63" s="8" t="s">
        <v>210</v>
      </c>
      <c r="AW63" s="12" t="s">
        <v>252</v>
      </c>
      <c r="AX63" s="3"/>
      <c r="AY63" s="16">
        <f t="shared" si="3"/>
        <v>4</v>
      </c>
      <c r="AZ63" s="17">
        <f t="shared" si="6"/>
        <v>0.21052631578947367</v>
      </c>
      <c r="BA63" s="18">
        <f t="shared" si="4"/>
        <v>0</v>
      </c>
      <c r="BB63" s="19">
        <f>BA63/COUNTIF(AG$66:AW$66,"練習")</f>
        <v>0</v>
      </c>
      <c r="BC63" s="20">
        <f>COUNTIF($F63:$AW63,"◎")</f>
        <v>4</v>
      </c>
      <c r="BD63" s="21">
        <f t="shared" si="7"/>
        <v>0.14285714285714285</v>
      </c>
    </row>
    <row r="64" spans="2:56" ht="13.5">
      <c r="B64" s="13"/>
      <c r="D64" s="13"/>
      <c r="H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66"/>
      <c r="AT64" s="66"/>
      <c r="AW64" s="66"/>
      <c r="AY64" s="14"/>
      <c r="AZ64" s="14"/>
      <c r="BA64" s="14"/>
      <c r="BB64" s="14"/>
      <c r="BC64" s="14"/>
      <c r="BD64" s="14"/>
    </row>
    <row r="65" spans="1:56" ht="13.5">
      <c r="A65" s="35"/>
      <c r="B65" t="s">
        <v>39</v>
      </c>
      <c r="E65" s="46">
        <f>COUNTIF(E3:E63,"◎")</f>
        <v>21</v>
      </c>
      <c r="F65" s="46">
        <f>COUNTIF(F3:F63,"◎")</f>
        <v>5</v>
      </c>
      <c r="G65" s="6">
        <f>COUNTIF(G3:G49,"○")</f>
        <v>13</v>
      </c>
      <c r="H65" s="46">
        <f>COUNTIF(H3:H63,"◎")</f>
        <v>8</v>
      </c>
      <c r="I65" s="6">
        <f>COUNTIF(I3:I49,"○")</f>
        <v>9</v>
      </c>
      <c r="J65" s="46">
        <f>COUNTIF(J3:J63,"◎")</f>
        <v>21</v>
      </c>
      <c r="K65" s="6">
        <f>COUNTIF(K3:K54,"○")</f>
        <v>8</v>
      </c>
      <c r="L65" s="46">
        <f>COUNTIF(L3:L63,"◎")</f>
        <v>17</v>
      </c>
      <c r="M65" s="6">
        <f>COUNTIF(M3:M54,"○")</f>
        <v>11</v>
      </c>
      <c r="N65" s="6">
        <f>COUNTIF(N3:N58,"○")</f>
        <v>8</v>
      </c>
      <c r="O65" s="46">
        <f>COUNTIF(O3:O63,"◎")</f>
        <v>19</v>
      </c>
      <c r="P65" s="46">
        <f>COUNTIF(P3:P63,"◎")</f>
        <v>14</v>
      </c>
      <c r="Q65" s="6">
        <f>COUNTIF(Q2:Q58,"○")</f>
        <v>20</v>
      </c>
      <c r="R65" s="46">
        <f>COUNTIF(R3:R63,"◎")</f>
        <v>17</v>
      </c>
      <c r="S65" s="46">
        <f>COUNTIF(S3:S63,"◎")</f>
        <v>14</v>
      </c>
      <c r="T65" s="46">
        <f>COUNTIF(T3:T63,"◎")</f>
        <v>20</v>
      </c>
      <c r="U65" s="8">
        <f>COUNTIF(U3:U61,"○")</f>
        <v>11</v>
      </c>
      <c r="V65" s="46">
        <f aca="true" t="shared" si="9" ref="V65:AD65">COUNTIF(V3:V63,"◎")</f>
        <v>11</v>
      </c>
      <c r="W65" s="46">
        <f t="shared" si="9"/>
        <v>26</v>
      </c>
      <c r="X65" s="46">
        <f t="shared" si="9"/>
        <v>18</v>
      </c>
      <c r="Y65" s="46">
        <f t="shared" si="9"/>
        <v>14</v>
      </c>
      <c r="Z65" s="46">
        <f t="shared" si="9"/>
        <v>14</v>
      </c>
      <c r="AA65" s="46">
        <f t="shared" si="9"/>
        <v>14</v>
      </c>
      <c r="AB65" s="46">
        <f t="shared" si="9"/>
        <v>19</v>
      </c>
      <c r="AC65" s="46">
        <f t="shared" si="9"/>
        <v>22</v>
      </c>
      <c r="AD65" s="46">
        <f t="shared" si="9"/>
        <v>23</v>
      </c>
      <c r="AE65" s="8">
        <f>COUNTIF(AE3:AE61,"○")</f>
        <v>0</v>
      </c>
      <c r="AF65" s="46">
        <f>COUNTIF(AF3:AF63,"◎")</f>
        <v>17</v>
      </c>
      <c r="AG65" s="46">
        <f>COUNTIF(AG3:AG63,"◎")</f>
        <v>20</v>
      </c>
      <c r="AH65" s="46">
        <f>COUNTIF(AH3:AH63,"◎")</f>
        <v>18</v>
      </c>
      <c r="AI65" s="46">
        <f>COUNTIF(AI3:AI63,"◎")</f>
        <v>17</v>
      </c>
      <c r="AJ65" s="8">
        <f aca="true" t="shared" si="10" ref="AJ65:AP65">COUNTIF(AJ3:AJ63,"○")</f>
        <v>12</v>
      </c>
      <c r="AK65" s="8">
        <f t="shared" si="10"/>
        <v>8</v>
      </c>
      <c r="AL65" s="8">
        <f t="shared" si="10"/>
        <v>11</v>
      </c>
      <c r="AM65" s="8">
        <f t="shared" si="10"/>
        <v>9</v>
      </c>
      <c r="AN65" s="46">
        <f>COUNTIF(AN3:AN63,"◎")</f>
        <v>13</v>
      </c>
      <c r="AO65" s="46">
        <f>COUNTIF(AO3:AO63,"◎")</f>
        <v>10</v>
      </c>
      <c r="AP65" s="8">
        <f t="shared" si="10"/>
        <v>2</v>
      </c>
      <c r="AQ65" s="8">
        <f>COUNTIF(AQ3:AQ63,"○")</f>
        <v>7</v>
      </c>
      <c r="AR65" s="8">
        <f>COUNTIF(AR3:AR63,"○")</f>
        <v>8</v>
      </c>
      <c r="AS65" s="46">
        <f>COUNTIF(AS3:AS63,"◎")</f>
        <v>9</v>
      </c>
      <c r="AT65" s="46">
        <f>COUNTIF(AT3:AT63,"◎")</f>
        <v>7</v>
      </c>
      <c r="AU65" s="8">
        <f>COUNTIF(AU3:AU63,"○")</f>
        <v>6</v>
      </c>
      <c r="AV65" s="8">
        <f>COUNTIF(AV3:AV63,"○")</f>
        <v>10</v>
      </c>
      <c r="AW65" s="46">
        <f>COUNTIF(AW3:AW63,"◎")</f>
        <v>26</v>
      </c>
      <c r="AY65" s="16"/>
      <c r="AZ65" s="15"/>
      <c r="BA65" s="18"/>
      <c r="BB65" s="14"/>
      <c r="BC65" s="20"/>
      <c r="BD65" s="14"/>
    </row>
    <row r="66" spans="1:56" ht="13.5">
      <c r="A66" s="35"/>
      <c r="E66" s="11" t="s">
        <v>43</v>
      </c>
      <c r="F66" s="11" t="s">
        <v>43</v>
      </c>
      <c r="G66" s="6" t="s">
        <v>45</v>
      </c>
      <c r="H66" s="11" t="s">
        <v>43</v>
      </c>
      <c r="I66" s="6" t="s">
        <v>45</v>
      </c>
      <c r="J66" s="11" t="s">
        <v>48</v>
      </c>
      <c r="K66" s="6" t="s">
        <v>45</v>
      </c>
      <c r="L66" s="11" t="s">
        <v>48</v>
      </c>
      <c r="M66" s="6" t="s">
        <v>45</v>
      </c>
      <c r="N66" s="6" t="s">
        <v>45</v>
      </c>
      <c r="O66" s="11" t="s">
        <v>48</v>
      </c>
      <c r="P66" s="11" t="s">
        <v>48</v>
      </c>
      <c r="Q66" s="6" t="s">
        <v>45</v>
      </c>
      <c r="R66" s="11" t="s">
        <v>48</v>
      </c>
      <c r="S66" s="11" t="s">
        <v>48</v>
      </c>
      <c r="T66" s="11" t="s">
        <v>48</v>
      </c>
      <c r="U66" s="8" t="s">
        <v>45</v>
      </c>
      <c r="V66" s="11" t="s">
        <v>48</v>
      </c>
      <c r="W66" s="11" t="s">
        <v>48</v>
      </c>
      <c r="X66" s="11" t="s">
        <v>48</v>
      </c>
      <c r="Y66" s="11" t="s">
        <v>48</v>
      </c>
      <c r="Z66" s="11" t="s">
        <v>43</v>
      </c>
      <c r="AA66" s="11" t="s">
        <v>48</v>
      </c>
      <c r="AB66" s="11" t="s">
        <v>48</v>
      </c>
      <c r="AC66" s="11" t="s">
        <v>48</v>
      </c>
      <c r="AD66" s="11" t="s">
        <v>48</v>
      </c>
      <c r="AE66" s="6" t="s">
        <v>45</v>
      </c>
      <c r="AF66" s="11" t="s">
        <v>48</v>
      </c>
      <c r="AG66" s="11" t="s">
        <v>43</v>
      </c>
      <c r="AH66" s="11" t="s">
        <v>48</v>
      </c>
      <c r="AI66" s="11" t="s">
        <v>48</v>
      </c>
      <c r="AJ66" s="6" t="s">
        <v>45</v>
      </c>
      <c r="AK66" s="6" t="s">
        <v>45</v>
      </c>
      <c r="AL66" s="6" t="s">
        <v>45</v>
      </c>
      <c r="AM66" s="6" t="s">
        <v>45</v>
      </c>
      <c r="AN66" s="11" t="s">
        <v>43</v>
      </c>
      <c r="AO66" s="11" t="s">
        <v>43</v>
      </c>
      <c r="AP66" s="6" t="s">
        <v>45</v>
      </c>
      <c r="AQ66" s="6" t="s">
        <v>45</v>
      </c>
      <c r="AR66" s="6" t="s">
        <v>45</v>
      </c>
      <c r="AS66" s="11" t="s">
        <v>43</v>
      </c>
      <c r="AT66" s="11" t="s">
        <v>43</v>
      </c>
      <c r="AU66" s="6" t="s">
        <v>45</v>
      </c>
      <c r="AV66" s="6" t="s">
        <v>45</v>
      </c>
      <c r="AW66" s="11" t="s">
        <v>48</v>
      </c>
      <c r="AX66" s="6" t="s">
        <v>48</v>
      </c>
      <c r="AY66" s="29">
        <f>SUM(AY2:AY63)/AZ69</f>
        <v>13.488888888888889</v>
      </c>
      <c r="AZ66" s="64">
        <f>AVERAGE(AZ2:AZ63)</f>
        <v>0.22580118935677884</v>
      </c>
      <c r="BA66" s="22">
        <f>SUM(BA2:BA63)/BB69</f>
        <v>9.235294117647058</v>
      </c>
      <c r="BB66" s="65">
        <f>AVERAGE(BB2:BB63)</f>
        <v>0.1602836403002437</v>
      </c>
      <c r="BC66" s="23">
        <f>SUM(BC2:BC63)/BD69</f>
        <v>16.071428571428573</v>
      </c>
      <c r="BD66" s="63">
        <f>AVERAGE(BD2:BD63)</f>
        <v>0.25921658986175117</v>
      </c>
    </row>
    <row r="67" spans="1:56" ht="13.5">
      <c r="A67" s="35"/>
      <c r="B67" t="s">
        <v>231</v>
      </c>
      <c r="Z67" s="58" t="s">
        <v>241</v>
      </c>
      <c r="AA67" s="58"/>
      <c r="AB67" s="58"/>
      <c r="AC67" s="58"/>
      <c r="AD67" s="58"/>
      <c r="AE67" s="58"/>
      <c r="AF67" s="58"/>
      <c r="AG67" s="58"/>
      <c r="AH67" s="6" t="s">
        <v>245</v>
      </c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Y67" s="59" t="s">
        <v>68</v>
      </c>
      <c r="AZ67" s="62" t="s">
        <v>251</v>
      </c>
      <c r="BA67" s="60" t="s">
        <v>68</v>
      </c>
      <c r="BB67" s="60" t="s">
        <v>251</v>
      </c>
      <c r="BC67" s="61" t="s">
        <v>68</v>
      </c>
      <c r="BD67" s="61" t="s">
        <v>251</v>
      </c>
    </row>
    <row r="68" spans="1:56" ht="13.5">
      <c r="A68" s="35"/>
      <c r="B68" t="s">
        <v>72</v>
      </c>
      <c r="AY68" s="59"/>
      <c r="AZ68" s="59"/>
      <c r="BA68" s="60"/>
      <c r="BB68" s="60"/>
      <c r="BC68" s="61"/>
      <c r="BD68" s="61"/>
    </row>
    <row r="69" spans="1:56" ht="13.5">
      <c r="A69" s="35"/>
      <c r="AY69" s="59" t="s">
        <v>250</v>
      </c>
      <c r="AZ69" s="59">
        <f>COUNTA($E$66:$AW$66)</f>
        <v>45</v>
      </c>
      <c r="BA69" s="60" t="s">
        <v>249</v>
      </c>
      <c r="BB69" s="60">
        <f>COUNTIF($E$66:$AW$66,"練習")</f>
        <v>17</v>
      </c>
      <c r="BC69" s="61" t="s">
        <v>248</v>
      </c>
      <c r="BD69" s="61">
        <f>COUNTIF($E$66:$AW$66,"試合")+COUNTIF($E$66:$AW$66,"大会")</f>
        <v>28</v>
      </c>
    </row>
    <row r="70" ht="13.5">
      <c r="A70" s="45" t="s">
        <v>147</v>
      </c>
    </row>
    <row r="71" ht="13.5">
      <c r="A71" s="45" t="s">
        <v>148</v>
      </c>
    </row>
    <row r="72" ht="13.5">
      <c r="A72" s="35"/>
    </row>
    <row r="73" spans="1:5" ht="13.5">
      <c r="A73" s="40" t="s">
        <v>149</v>
      </c>
      <c r="E73" s="52" t="s">
        <v>168</v>
      </c>
    </row>
    <row r="74" spans="1:5" ht="13.5">
      <c r="A74" s="37" t="s">
        <v>150</v>
      </c>
      <c r="B74" s="38" t="s">
        <v>152</v>
      </c>
      <c r="C74" s="38"/>
      <c r="D74" s="38"/>
      <c r="E74" s="53" t="s">
        <v>173</v>
      </c>
    </row>
    <row r="75" spans="1:5" ht="13.5">
      <c r="A75" s="42" t="s">
        <v>151</v>
      </c>
      <c r="B75" s="43" t="s">
        <v>153</v>
      </c>
      <c r="C75" s="43" t="s">
        <v>160</v>
      </c>
      <c r="D75" s="43"/>
      <c r="E75" s="53" t="s">
        <v>171</v>
      </c>
    </row>
    <row r="76" spans="1:5" ht="13.5">
      <c r="A76" s="39" t="s">
        <v>154</v>
      </c>
      <c r="B76" s="38" t="s">
        <v>155</v>
      </c>
      <c r="C76" s="38" t="s">
        <v>161</v>
      </c>
      <c r="D76" s="38"/>
      <c r="E76" s="53" t="s">
        <v>170</v>
      </c>
    </row>
    <row r="77" spans="1:5" ht="13.5">
      <c r="A77" s="44" t="s">
        <v>156</v>
      </c>
      <c r="B77" s="43" t="s">
        <v>157</v>
      </c>
      <c r="C77" s="43"/>
      <c r="D77" s="43"/>
      <c r="E77" s="53" t="s">
        <v>172</v>
      </c>
    </row>
    <row r="78" spans="1:5" ht="13.5">
      <c r="A78" s="39" t="s">
        <v>158</v>
      </c>
      <c r="B78" s="38" t="s">
        <v>159</v>
      </c>
      <c r="C78" s="38" t="s">
        <v>162</v>
      </c>
      <c r="D78" s="38"/>
      <c r="E78" s="53" t="s">
        <v>169</v>
      </c>
    </row>
  </sheetData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8"/>
  <sheetViews>
    <sheetView zoomScale="75" zoomScaleNormal="75" workbookViewId="0" topLeftCell="A1">
      <pane xSplit="4200" topLeftCell="AI1" activePane="topLeft" state="split"/>
      <selection pane="topLeft" activeCell="C55" sqref="C55"/>
      <selection pane="topRight" activeCell="AN25" sqref="AN25"/>
    </sheetView>
  </sheetViews>
  <sheetFormatPr defaultColWidth="9.00390625" defaultRowHeight="13.5"/>
  <cols>
    <col min="1" max="1" width="9.00390625" style="34" customWidth="1"/>
    <col min="2" max="2" width="15.00390625" style="0" customWidth="1"/>
    <col min="3" max="6" width="9.125" style="0" customWidth="1"/>
    <col min="7" max="31" width="9.125" style="13" customWidth="1"/>
    <col min="32" max="34" width="9.125" style="0" customWidth="1"/>
    <col min="35" max="36" width="9.125" style="13" customWidth="1"/>
    <col min="37" max="38" width="9.125" style="0" customWidth="1"/>
    <col min="39" max="42" width="9.125" style="13" customWidth="1"/>
    <col min="43" max="44" width="9.125" style="0" customWidth="1"/>
    <col min="45" max="45" width="9.75390625" style="0" customWidth="1"/>
    <col min="47" max="47" width="10.25390625" style="0" customWidth="1"/>
    <col min="48" max="48" width="11.25390625" style="0" customWidth="1"/>
    <col min="49" max="49" width="9.25390625" style="0" customWidth="1"/>
    <col min="50" max="50" width="11.25390625" style="0" customWidth="1"/>
  </cols>
  <sheetData>
    <row r="1" spans="1:50" ht="13.5">
      <c r="A1" s="34" t="s">
        <v>40</v>
      </c>
      <c r="B1" s="3" t="s">
        <v>41</v>
      </c>
      <c r="C1" s="3" t="s">
        <v>4</v>
      </c>
      <c r="D1" s="3" t="s">
        <v>174</v>
      </c>
      <c r="E1" s="10">
        <v>37626</v>
      </c>
      <c r="F1" s="10">
        <v>37633</v>
      </c>
      <c r="G1" s="28">
        <v>37640</v>
      </c>
      <c r="H1" s="28">
        <v>37661</v>
      </c>
      <c r="I1" s="10">
        <v>37675</v>
      </c>
      <c r="J1" s="28">
        <v>37681</v>
      </c>
      <c r="K1" s="10">
        <v>37688</v>
      </c>
      <c r="L1" s="28">
        <v>37695</v>
      </c>
      <c r="M1" s="10">
        <v>37702</v>
      </c>
      <c r="N1" s="28">
        <v>37709</v>
      </c>
      <c r="O1" s="10">
        <v>37717</v>
      </c>
      <c r="P1" s="10">
        <v>37723</v>
      </c>
      <c r="Q1" s="28">
        <v>37737</v>
      </c>
      <c r="R1" s="28">
        <v>37751</v>
      </c>
      <c r="S1" s="10">
        <v>37758</v>
      </c>
      <c r="T1" s="10">
        <v>37766</v>
      </c>
      <c r="U1" s="28">
        <v>37772</v>
      </c>
      <c r="V1" s="28">
        <v>37779</v>
      </c>
      <c r="W1" s="10">
        <v>37786</v>
      </c>
      <c r="X1" s="10">
        <v>37794</v>
      </c>
      <c r="Y1" s="10">
        <v>37808</v>
      </c>
      <c r="Z1" s="10">
        <v>37815</v>
      </c>
      <c r="AA1" s="10">
        <v>37821</v>
      </c>
      <c r="AB1" s="28">
        <v>37828</v>
      </c>
      <c r="AC1" s="28">
        <v>37835</v>
      </c>
      <c r="AD1" s="28">
        <v>37842</v>
      </c>
      <c r="AE1" s="10">
        <v>37856</v>
      </c>
      <c r="AF1" s="10">
        <v>37863</v>
      </c>
      <c r="AG1" s="1">
        <v>37870</v>
      </c>
      <c r="AH1" s="10">
        <v>37877</v>
      </c>
      <c r="AI1" s="28">
        <v>37884</v>
      </c>
      <c r="AJ1" s="10">
        <v>37892</v>
      </c>
      <c r="AK1" s="10">
        <v>37906</v>
      </c>
      <c r="AL1" s="10">
        <v>37919</v>
      </c>
      <c r="AM1" s="28">
        <v>37926</v>
      </c>
      <c r="AN1" s="10">
        <v>37934</v>
      </c>
      <c r="AO1" s="28">
        <v>37940</v>
      </c>
      <c r="AP1" s="10">
        <v>37947</v>
      </c>
      <c r="AQ1" s="1"/>
      <c r="AR1" s="1"/>
      <c r="AS1" s="16" t="s">
        <v>69</v>
      </c>
      <c r="AT1" s="16" t="s">
        <v>70</v>
      </c>
      <c r="AU1" s="18" t="s">
        <v>62</v>
      </c>
      <c r="AV1" s="18" t="s">
        <v>63</v>
      </c>
      <c r="AW1" s="20" t="s">
        <v>64</v>
      </c>
      <c r="AX1" s="20" t="s">
        <v>65</v>
      </c>
    </row>
    <row r="2" spans="1:50" ht="13.5">
      <c r="A2" s="47" t="s">
        <v>108</v>
      </c>
      <c r="B2" s="13" t="s">
        <v>32</v>
      </c>
      <c r="C2" s="3" t="s">
        <v>5</v>
      </c>
      <c r="D2" s="3"/>
      <c r="E2" s="12" t="s">
        <v>42</v>
      </c>
      <c r="F2" s="12" t="s">
        <v>42</v>
      </c>
      <c r="G2" s="7" t="s">
        <v>42</v>
      </c>
      <c r="H2" s="6" t="s">
        <v>1</v>
      </c>
      <c r="I2" s="12" t="s">
        <v>42</v>
      </c>
      <c r="J2" s="7" t="s">
        <v>42</v>
      </c>
      <c r="K2" s="12" t="s">
        <v>42</v>
      </c>
      <c r="L2" s="6" t="s">
        <v>1</v>
      </c>
      <c r="M2" s="12" t="s">
        <v>42</v>
      </c>
      <c r="N2" s="7" t="s">
        <v>42</v>
      </c>
      <c r="O2" s="12" t="s">
        <v>42</v>
      </c>
      <c r="P2" s="12" t="s">
        <v>42</v>
      </c>
      <c r="Q2" s="7" t="s">
        <v>42</v>
      </c>
      <c r="R2" s="7" t="s">
        <v>42</v>
      </c>
      <c r="S2" s="11" t="s">
        <v>1</v>
      </c>
      <c r="T2" s="12" t="s">
        <v>42</v>
      </c>
      <c r="U2" s="7" t="s">
        <v>42</v>
      </c>
      <c r="V2" s="7" t="s">
        <v>42</v>
      </c>
      <c r="W2" s="12" t="s">
        <v>42</v>
      </c>
      <c r="X2" s="12" t="s">
        <v>42</v>
      </c>
      <c r="Y2" s="12" t="s">
        <v>42</v>
      </c>
      <c r="Z2" s="12" t="s">
        <v>42</v>
      </c>
      <c r="AA2" s="12" t="s">
        <v>42</v>
      </c>
      <c r="AB2" s="7" t="s">
        <v>42</v>
      </c>
      <c r="AC2" s="7" t="s">
        <v>42</v>
      </c>
      <c r="AD2" s="7" t="s">
        <v>42</v>
      </c>
      <c r="AE2" s="12" t="s">
        <v>42</v>
      </c>
      <c r="AF2" s="12" t="s">
        <v>42</v>
      </c>
      <c r="AG2" s="6" t="s">
        <v>1</v>
      </c>
      <c r="AH2" s="11" t="s">
        <v>1</v>
      </c>
      <c r="AI2" s="7" t="s">
        <v>42</v>
      </c>
      <c r="AJ2" s="12" t="s">
        <v>42</v>
      </c>
      <c r="AK2" s="12" t="s">
        <v>42</v>
      </c>
      <c r="AL2" s="12" t="s">
        <v>42</v>
      </c>
      <c r="AM2" s="7" t="s">
        <v>42</v>
      </c>
      <c r="AN2" s="12" t="s">
        <v>42</v>
      </c>
      <c r="AO2" s="7" t="s">
        <v>42</v>
      </c>
      <c r="AP2" s="12" t="s">
        <v>42</v>
      </c>
      <c r="AQ2" s="6"/>
      <c r="AR2" s="3"/>
      <c r="AS2" s="16">
        <f>COUNTIF(H2:AP2,"○")</f>
        <v>30</v>
      </c>
      <c r="AT2" s="17">
        <f>AS2/38</f>
        <v>0.7894736842105263</v>
      </c>
      <c r="AU2" s="18">
        <v>13</v>
      </c>
      <c r="AV2" s="19">
        <f>AU2/16</f>
        <v>0.8125</v>
      </c>
      <c r="AW2" s="20">
        <v>20</v>
      </c>
      <c r="AX2" s="21">
        <f>AW2/22</f>
        <v>0.9090909090909091</v>
      </c>
    </row>
    <row r="3" spans="1:50" ht="13.5">
      <c r="A3" s="47" t="s">
        <v>109</v>
      </c>
      <c r="B3" s="13" t="s">
        <v>10</v>
      </c>
      <c r="C3" s="3" t="s">
        <v>5</v>
      </c>
      <c r="D3" s="3" t="s">
        <v>174</v>
      </c>
      <c r="E3" s="12" t="s">
        <v>42</v>
      </c>
      <c r="F3" s="11" t="s">
        <v>1</v>
      </c>
      <c r="G3" s="6" t="s">
        <v>1</v>
      </c>
      <c r="H3" s="7" t="s">
        <v>42</v>
      </c>
      <c r="I3" s="12" t="s">
        <v>42</v>
      </c>
      <c r="J3" s="6" t="s">
        <v>1</v>
      </c>
      <c r="K3" s="11" t="s">
        <v>1</v>
      </c>
      <c r="L3" s="6" t="s">
        <v>1</v>
      </c>
      <c r="M3" s="12" t="s">
        <v>42</v>
      </c>
      <c r="N3" s="6" t="s">
        <v>1</v>
      </c>
      <c r="O3" s="12" t="s">
        <v>42</v>
      </c>
      <c r="P3" s="12" t="s">
        <v>42</v>
      </c>
      <c r="Q3" s="7" t="s">
        <v>42</v>
      </c>
      <c r="R3" s="7" t="s">
        <v>42</v>
      </c>
      <c r="S3" s="12" t="s">
        <v>42</v>
      </c>
      <c r="T3" s="11" t="s">
        <v>1</v>
      </c>
      <c r="U3" s="6" t="s">
        <v>1</v>
      </c>
      <c r="V3" s="7" t="s">
        <v>42</v>
      </c>
      <c r="W3" s="12" t="s">
        <v>42</v>
      </c>
      <c r="X3" s="12" t="s">
        <v>42</v>
      </c>
      <c r="Y3" s="11" t="s">
        <v>1</v>
      </c>
      <c r="Z3" s="12" t="s">
        <v>42</v>
      </c>
      <c r="AA3" s="11" t="s">
        <v>1</v>
      </c>
      <c r="AB3" s="7" t="s">
        <v>42</v>
      </c>
      <c r="AC3" s="7" t="s">
        <v>42</v>
      </c>
      <c r="AD3" s="6" t="s">
        <v>1</v>
      </c>
      <c r="AE3" s="12" t="s">
        <v>42</v>
      </c>
      <c r="AF3" s="11" t="s">
        <v>1</v>
      </c>
      <c r="AG3" s="6" t="s">
        <v>1</v>
      </c>
      <c r="AH3" s="11" t="s">
        <v>1</v>
      </c>
      <c r="AI3" s="7" t="s">
        <v>42</v>
      </c>
      <c r="AJ3" s="12" t="s">
        <v>42</v>
      </c>
      <c r="AK3" s="12" t="s">
        <v>42</v>
      </c>
      <c r="AL3" s="46" t="s">
        <v>210</v>
      </c>
      <c r="AM3" s="7" t="s">
        <v>42</v>
      </c>
      <c r="AN3" s="12" t="s">
        <v>42</v>
      </c>
      <c r="AO3" s="8" t="s">
        <v>210</v>
      </c>
      <c r="AP3" s="12" t="s">
        <v>42</v>
      </c>
      <c r="AQ3" s="6"/>
      <c r="AR3" s="3"/>
      <c r="AS3" s="16">
        <f aca="true" t="shared" si="0" ref="AS3:AS53">COUNTIF(H3:AP3,"○")</f>
        <v>21</v>
      </c>
      <c r="AT3" s="17">
        <f aca="true" t="shared" si="1" ref="AT3:AT43">AS3/38</f>
        <v>0.5526315789473685</v>
      </c>
      <c r="AU3" s="18">
        <v>8</v>
      </c>
      <c r="AV3" s="19">
        <f aca="true" t="shared" si="2" ref="AV3:AV43">AU3/16</f>
        <v>0.5</v>
      </c>
      <c r="AW3" s="20">
        <v>14</v>
      </c>
      <c r="AX3" s="21">
        <f aca="true" t="shared" si="3" ref="AX3:AX43">AW3/22</f>
        <v>0.6363636363636364</v>
      </c>
    </row>
    <row r="4" spans="1:50" ht="13.5">
      <c r="A4" s="47" t="s">
        <v>110</v>
      </c>
      <c r="B4" s="13" t="s">
        <v>49</v>
      </c>
      <c r="C4" s="3" t="s">
        <v>50</v>
      </c>
      <c r="D4" s="3"/>
      <c r="E4" s="11" t="s">
        <v>1</v>
      </c>
      <c r="F4" s="11" t="s">
        <v>1</v>
      </c>
      <c r="G4" s="6" t="s">
        <v>1</v>
      </c>
      <c r="H4" s="7" t="s">
        <v>42</v>
      </c>
      <c r="I4" s="12" t="s">
        <v>42</v>
      </c>
      <c r="J4" s="6" t="s">
        <v>1</v>
      </c>
      <c r="K4" s="11" t="s">
        <v>1</v>
      </c>
      <c r="L4" s="6" t="s">
        <v>1</v>
      </c>
      <c r="M4" s="12" t="s">
        <v>42</v>
      </c>
      <c r="N4" s="6" t="s">
        <v>186</v>
      </c>
      <c r="O4" s="11" t="s">
        <v>185</v>
      </c>
      <c r="P4" s="11" t="s">
        <v>185</v>
      </c>
      <c r="Q4" s="6" t="s">
        <v>185</v>
      </c>
      <c r="R4" s="6" t="s">
        <v>185</v>
      </c>
      <c r="S4" s="11" t="s">
        <v>185</v>
      </c>
      <c r="T4" s="11" t="s">
        <v>185</v>
      </c>
      <c r="U4" s="6" t="s">
        <v>185</v>
      </c>
      <c r="V4" s="6" t="s">
        <v>185</v>
      </c>
      <c r="W4" s="11" t="s">
        <v>185</v>
      </c>
      <c r="X4" s="11" t="s">
        <v>185</v>
      </c>
      <c r="Y4" s="11" t="s">
        <v>185</v>
      </c>
      <c r="Z4" s="11" t="s">
        <v>185</v>
      </c>
      <c r="AA4" s="11" t="s">
        <v>185</v>
      </c>
      <c r="AB4" s="6" t="s">
        <v>185</v>
      </c>
      <c r="AC4" s="6" t="s">
        <v>185</v>
      </c>
      <c r="AD4" s="6" t="s">
        <v>185</v>
      </c>
      <c r="AE4" s="11" t="s">
        <v>185</v>
      </c>
      <c r="AF4" s="11" t="s">
        <v>185</v>
      </c>
      <c r="AG4" s="6" t="s">
        <v>185</v>
      </c>
      <c r="AH4" s="11" t="s">
        <v>185</v>
      </c>
      <c r="AI4" s="6" t="s">
        <v>185</v>
      </c>
      <c r="AJ4" s="11" t="s">
        <v>185</v>
      </c>
      <c r="AK4" s="11" t="s">
        <v>185</v>
      </c>
      <c r="AL4" s="46" t="s">
        <v>185</v>
      </c>
      <c r="AM4" s="8" t="s">
        <v>185</v>
      </c>
      <c r="AN4" s="46" t="s">
        <v>185</v>
      </c>
      <c r="AO4" s="8" t="s">
        <v>185</v>
      </c>
      <c r="AP4" s="46" t="s">
        <v>185</v>
      </c>
      <c r="AQ4" s="6"/>
      <c r="AR4" s="3"/>
      <c r="AS4" s="16">
        <f t="shared" si="0"/>
        <v>3</v>
      </c>
      <c r="AT4" s="17">
        <f t="shared" si="1"/>
        <v>0.07894736842105263</v>
      </c>
      <c r="AU4" s="18">
        <v>1</v>
      </c>
      <c r="AV4" s="19">
        <f t="shared" si="2"/>
        <v>0.0625</v>
      </c>
      <c r="AW4" s="20">
        <v>4</v>
      </c>
      <c r="AX4" s="21">
        <f t="shared" si="3"/>
        <v>0.18181818181818182</v>
      </c>
    </row>
    <row r="5" spans="1:50" ht="13.5">
      <c r="A5" s="47" t="s">
        <v>111</v>
      </c>
      <c r="B5" s="13" t="s">
        <v>57</v>
      </c>
      <c r="C5" s="3" t="s">
        <v>58</v>
      </c>
      <c r="D5" s="3"/>
      <c r="E5" s="12" t="s">
        <v>42</v>
      </c>
      <c r="F5" s="12" t="s">
        <v>42</v>
      </c>
      <c r="G5" s="6" t="s">
        <v>1</v>
      </c>
      <c r="H5" s="6" t="s">
        <v>1</v>
      </c>
      <c r="I5" s="12" t="s">
        <v>42</v>
      </c>
      <c r="J5" s="6" t="s">
        <v>1</v>
      </c>
      <c r="K5" s="12" t="s">
        <v>42</v>
      </c>
      <c r="L5" s="7" t="s">
        <v>42</v>
      </c>
      <c r="M5" s="12" t="s">
        <v>42</v>
      </c>
      <c r="N5" s="7" t="s">
        <v>42</v>
      </c>
      <c r="O5" s="12" t="s">
        <v>42</v>
      </c>
      <c r="P5" s="12" t="s">
        <v>42</v>
      </c>
      <c r="Q5" s="7" t="s">
        <v>42</v>
      </c>
      <c r="R5" s="7" t="s">
        <v>42</v>
      </c>
      <c r="S5" s="12" t="s">
        <v>42</v>
      </c>
      <c r="T5" s="12" t="s">
        <v>42</v>
      </c>
      <c r="U5" s="7" t="s">
        <v>42</v>
      </c>
      <c r="V5" s="7" t="s">
        <v>42</v>
      </c>
      <c r="W5" s="12" t="s">
        <v>42</v>
      </c>
      <c r="X5" s="12" t="s">
        <v>42</v>
      </c>
      <c r="Y5" s="12" t="s">
        <v>42</v>
      </c>
      <c r="Z5" s="12" t="s">
        <v>42</v>
      </c>
      <c r="AA5" s="12" t="s">
        <v>42</v>
      </c>
      <c r="AB5" s="7" t="s">
        <v>42</v>
      </c>
      <c r="AC5" s="7" t="s">
        <v>42</v>
      </c>
      <c r="AD5" s="7" t="s">
        <v>42</v>
      </c>
      <c r="AE5" s="12" t="s">
        <v>42</v>
      </c>
      <c r="AF5" s="12" t="s">
        <v>42</v>
      </c>
      <c r="AG5" s="6" t="s">
        <v>1</v>
      </c>
      <c r="AH5" s="12" t="s">
        <v>42</v>
      </c>
      <c r="AI5" s="7" t="s">
        <v>42</v>
      </c>
      <c r="AJ5" s="12" t="s">
        <v>42</v>
      </c>
      <c r="AK5" s="11" t="s">
        <v>1</v>
      </c>
      <c r="AL5" s="46" t="s">
        <v>210</v>
      </c>
      <c r="AM5" s="7" t="s">
        <v>42</v>
      </c>
      <c r="AN5" s="12" t="s">
        <v>42</v>
      </c>
      <c r="AO5" s="7" t="s">
        <v>42</v>
      </c>
      <c r="AP5" s="12" t="s">
        <v>42</v>
      </c>
      <c r="AQ5" s="6"/>
      <c r="AR5" s="3"/>
      <c r="AS5" s="16">
        <f t="shared" si="0"/>
        <v>30</v>
      </c>
      <c r="AT5" s="17">
        <f t="shared" si="1"/>
        <v>0.7894736842105263</v>
      </c>
      <c r="AU5" s="18">
        <v>12</v>
      </c>
      <c r="AV5" s="19">
        <f t="shared" si="2"/>
        <v>0.75</v>
      </c>
      <c r="AW5" s="20">
        <v>19</v>
      </c>
      <c r="AX5" s="21">
        <f t="shared" si="3"/>
        <v>0.8636363636363636</v>
      </c>
    </row>
    <row r="6" spans="1:50" ht="13.5">
      <c r="A6" s="47" t="s">
        <v>112</v>
      </c>
      <c r="B6" s="13" t="s">
        <v>195</v>
      </c>
      <c r="C6" s="3" t="s">
        <v>80</v>
      </c>
      <c r="D6" s="3"/>
      <c r="E6" s="11" t="s">
        <v>1</v>
      </c>
      <c r="F6" s="12" t="s">
        <v>42</v>
      </c>
      <c r="G6" s="7" t="s">
        <v>42</v>
      </c>
      <c r="H6" s="7" t="s">
        <v>42</v>
      </c>
      <c r="I6" s="12" t="s">
        <v>42</v>
      </c>
      <c r="J6" s="6" t="s">
        <v>1</v>
      </c>
      <c r="K6" s="12" t="s">
        <v>42</v>
      </c>
      <c r="L6" s="7" t="s">
        <v>42</v>
      </c>
      <c r="M6" s="12" t="s">
        <v>42</v>
      </c>
      <c r="N6" s="7" t="s">
        <v>42</v>
      </c>
      <c r="O6" s="11" t="s">
        <v>1</v>
      </c>
      <c r="P6" s="12" t="s">
        <v>42</v>
      </c>
      <c r="Q6" s="6" t="s">
        <v>1</v>
      </c>
      <c r="R6" s="6" t="s">
        <v>1</v>
      </c>
      <c r="S6" s="12" t="s">
        <v>42</v>
      </c>
      <c r="T6" s="11" t="s">
        <v>1</v>
      </c>
      <c r="U6" s="6" t="s">
        <v>1</v>
      </c>
      <c r="V6" s="7" t="s">
        <v>42</v>
      </c>
      <c r="W6" s="11" t="s">
        <v>1</v>
      </c>
      <c r="X6" s="12" t="s">
        <v>42</v>
      </c>
      <c r="Y6" s="12" t="s">
        <v>42</v>
      </c>
      <c r="Z6" s="12" t="s">
        <v>42</v>
      </c>
      <c r="AA6" s="11" t="s">
        <v>1</v>
      </c>
      <c r="AB6" s="6" t="s">
        <v>1</v>
      </c>
      <c r="AC6" s="6" t="s">
        <v>1</v>
      </c>
      <c r="AD6" s="7" t="s">
        <v>42</v>
      </c>
      <c r="AE6" s="12" t="s">
        <v>42</v>
      </c>
      <c r="AF6" s="11" t="s">
        <v>1</v>
      </c>
      <c r="AG6" s="7" t="s">
        <v>42</v>
      </c>
      <c r="AH6" s="11" t="s">
        <v>1</v>
      </c>
      <c r="AI6" s="6" t="s">
        <v>1</v>
      </c>
      <c r="AJ6" s="12" t="s">
        <v>42</v>
      </c>
      <c r="AK6" s="12" t="s">
        <v>42</v>
      </c>
      <c r="AL6" s="12" t="s">
        <v>42</v>
      </c>
      <c r="AM6" s="8" t="s">
        <v>210</v>
      </c>
      <c r="AN6" s="46" t="s">
        <v>210</v>
      </c>
      <c r="AO6" s="8" t="s">
        <v>210</v>
      </c>
      <c r="AP6" s="12" t="s">
        <v>42</v>
      </c>
      <c r="AQ6" s="6"/>
      <c r="AR6" s="3"/>
      <c r="AS6" s="16">
        <f t="shared" si="0"/>
        <v>19</v>
      </c>
      <c r="AT6" s="17">
        <f t="shared" si="1"/>
        <v>0.5</v>
      </c>
      <c r="AU6" s="18">
        <v>7</v>
      </c>
      <c r="AV6" s="19">
        <f t="shared" si="2"/>
        <v>0.4375</v>
      </c>
      <c r="AW6" s="20">
        <v>15</v>
      </c>
      <c r="AX6" s="21">
        <f t="shared" si="3"/>
        <v>0.6818181818181818</v>
      </c>
    </row>
    <row r="7" spans="1:50" ht="13.5">
      <c r="A7" s="47" t="s">
        <v>113</v>
      </c>
      <c r="B7" s="13" t="s">
        <v>13</v>
      </c>
      <c r="C7" s="3" t="s">
        <v>5</v>
      </c>
      <c r="D7" s="3"/>
      <c r="E7" s="11" t="s">
        <v>1</v>
      </c>
      <c r="F7" s="11" t="s">
        <v>1</v>
      </c>
      <c r="G7" s="6" t="s">
        <v>1</v>
      </c>
      <c r="H7" s="7" t="s">
        <v>42</v>
      </c>
      <c r="I7" s="11" t="s">
        <v>1</v>
      </c>
      <c r="J7" s="6" t="s">
        <v>1</v>
      </c>
      <c r="K7" s="11" t="s">
        <v>1</v>
      </c>
      <c r="L7" s="6" t="s">
        <v>1</v>
      </c>
      <c r="M7" s="12" t="s">
        <v>42</v>
      </c>
      <c r="N7" s="6" t="s">
        <v>1</v>
      </c>
      <c r="O7" s="12" t="s">
        <v>42</v>
      </c>
      <c r="P7" s="12" t="s">
        <v>42</v>
      </c>
      <c r="Q7" s="7" t="s">
        <v>42</v>
      </c>
      <c r="R7" s="6" t="s">
        <v>1</v>
      </c>
      <c r="S7" s="11" t="s">
        <v>1</v>
      </c>
      <c r="T7" s="12" t="s">
        <v>42</v>
      </c>
      <c r="U7" s="7" t="s">
        <v>42</v>
      </c>
      <c r="V7" s="7" t="s">
        <v>42</v>
      </c>
      <c r="W7" s="12" t="s">
        <v>42</v>
      </c>
      <c r="X7" s="12" t="s">
        <v>42</v>
      </c>
      <c r="Y7" s="11" t="s">
        <v>1</v>
      </c>
      <c r="Z7" s="11" t="s">
        <v>1</v>
      </c>
      <c r="AA7" s="12" t="s">
        <v>42</v>
      </c>
      <c r="AB7" s="7" t="s">
        <v>42</v>
      </c>
      <c r="AC7" s="6" t="s">
        <v>1</v>
      </c>
      <c r="AD7" s="6" t="s">
        <v>1</v>
      </c>
      <c r="AE7" s="11" t="s">
        <v>1</v>
      </c>
      <c r="AF7" s="11" t="s">
        <v>1</v>
      </c>
      <c r="AG7" s="7" t="s">
        <v>42</v>
      </c>
      <c r="AH7" s="11" t="s">
        <v>1</v>
      </c>
      <c r="AI7" s="6" t="s">
        <v>1</v>
      </c>
      <c r="AJ7" s="11" t="s">
        <v>1</v>
      </c>
      <c r="AK7" s="12" t="s">
        <v>42</v>
      </c>
      <c r="AL7" s="46" t="s">
        <v>210</v>
      </c>
      <c r="AM7" s="7" t="s">
        <v>42</v>
      </c>
      <c r="AN7" s="12" t="s">
        <v>42</v>
      </c>
      <c r="AO7" s="7" t="s">
        <v>42</v>
      </c>
      <c r="AP7" s="12" t="s">
        <v>42</v>
      </c>
      <c r="AQ7" s="6"/>
      <c r="AR7" s="3"/>
      <c r="AS7" s="16">
        <f t="shared" si="0"/>
        <v>18</v>
      </c>
      <c r="AT7" s="17">
        <f t="shared" si="1"/>
        <v>0.47368421052631576</v>
      </c>
      <c r="AU7" s="18">
        <v>8</v>
      </c>
      <c r="AV7" s="19">
        <f t="shared" si="2"/>
        <v>0.5</v>
      </c>
      <c r="AW7" s="20">
        <v>10</v>
      </c>
      <c r="AX7" s="21">
        <f t="shared" si="3"/>
        <v>0.45454545454545453</v>
      </c>
    </row>
    <row r="8" spans="1:50" ht="13.5">
      <c r="A8" s="47" t="s">
        <v>114</v>
      </c>
      <c r="B8" s="13" t="s">
        <v>17</v>
      </c>
      <c r="C8" s="3" t="s">
        <v>6</v>
      </c>
      <c r="D8" s="3" t="s">
        <v>174</v>
      </c>
      <c r="E8" s="12" t="s">
        <v>42</v>
      </c>
      <c r="F8" s="11" t="s">
        <v>1</v>
      </c>
      <c r="G8" s="6" t="s">
        <v>1</v>
      </c>
      <c r="H8" s="7" t="s">
        <v>42</v>
      </c>
      <c r="I8" s="11" t="s">
        <v>1</v>
      </c>
      <c r="J8" s="6" t="s">
        <v>1</v>
      </c>
      <c r="K8" s="12" t="s">
        <v>42</v>
      </c>
      <c r="L8" s="6" t="s">
        <v>1</v>
      </c>
      <c r="M8" s="12" t="s">
        <v>42</v>
      </c>
      <c r="N8" s="7" t="s">
        <v>42</v>
      </c>
      <c r="O8" s="12" t="s">
        <v>42</v>
      </c>
      <c r="P8" s="12" t="s">
        <v>42</v>
      </c>
      <c r="Q8" s="7" t="s">
        <v>42</v>
      </c>
      <c r="R8" s="6" t="s">
        <v>1</v>
      </c>
      <c r="S8" s="12" t="s">
        <v>42</v>
      </c>
      <c r="T8" s="12" t="s">
        <v>42</v>
      </c>
      <c r="U8" s="7" t="s">
        <v>42</v>
      </c>
      <c r="V8" s="6" t="s">
        <v>1</v>
      </c>
      <c r="W8" s="12" t="s">
        <v>42</v>
      </c>
      <c r="X8" s="12" t="s">
        <v>42</v>
      </c>
      <c r="Y8" s="12" t="s">
        <v>42</v>
      </c>
      <c r="Z8" s="11" t="s">
        <v>1</v>
      </c>
      <c r="AA8" s="12" t="s">
        <v>42</v>
      </c>
      <c r="AB8" s="7" t="s">
        <v>42</v>
      </c>
      <c r="AC8" s="6" t="s">
        <v>1</v>
      </c>
      <c r="AD8" s="6" t="s">
        <v>1</v>
      </c>
      <c r="AE8" s="12" t="s">
        <v>42</v>
      </c>
      <c r="AF8" s="12" t="s">
        <v>42</v>
      </c>
      <c r="AG8" s="6" t="s">
        <v>1</v>
      </c>
      <c r="AH8" s="12" t="s">
        <v>42</v>
      </c>
      <c r="AI8" s="6" t="s">
        <v>1</v>
      </c>
      <c r="AJ8" s="11" t="s">
        <v>1</v>
      </c>
      <c r="AK8" s="12" t="s">
        <v>42</v>
      </c>
      <c r="AL8" s="12" t="s">
        <v>42</v>
      </c>
      <c r="AM8" s="7" t="s">
        <v>42</v>
      </c>
      <c r="AN8" s="12" t="s">
        <v>42</v>
      </c>
      <c r="AO8" s="8" t="s">
        <v>210</v>
      </c>
      <c r="AP8" s="12" t="s">
        <v>42</v>
      </c>
      <c r="AQ8" s="6"/>
      <c r="AR8" s="3"/>
      <c r="AS8" s="16">
        <f t="shared" si="0"/>
        <v>23</v>
      </c>
      <c r="AT8" s="17">
        <f t="shared" si="1"/>
        <v>0.6052631578947368</v>
      </c>
      <c r="AU8" s="18">
        <v>6</v>
      </c>
      <c r="AV8" s="19">
        <f t="shared" si="2"/>
        <v>0.375</v>
      </c>
      <c r="AW8" s="20">
        <v>18</v>
      </c>
      <c r="AX8" s="21">
        <f t="shared" si="3"/>
        <v>0.8181818181818182</v>
      </c>
    </row>
    <row r="9" spans="1:50" ht="13.5">
      <c r="A9" s="47" t="s">
        <v>115</v>
      </c>
      <c r="B9" s="13" t="s">
        <v>33</v>
      </c>
      <c r="C9" s="3" t="s">
        <v>5</v>
      </c>
      <c r="D9" s="3"/>
      <c r="E9" s="12" t="s">
        <v>42</v>
      </c>
      <c r="F9" s="12" t="s">
        <v>42</v>
      </c>
      <c r="G9" s="6" t="s">
        <v>1</v>
      </c>
      <c r="H9" s="7" t="s">
        <v>42</v>
      </c>
      <c r="I9" s="12" t="s">
        <v>42</v>
      </c>
      <c r="J9" s="6" t="s">
        <v>1</v>
      </c>
      <c r="K9" s="12" t="s">
        <v>42</v>
      </c>
      <c r="L9" s="6" t="s">
        <v>1</v>
      </c>
      <c r="M9" s="12" t="s">
        <v>42</v>
      </c>
      <c r="N9" s="6" t="s">
        <v>1</v>
      </c>
      <c r="O9" s="12" t="s">
        <v>42</v>
      </c>
      <c r="P9" s="12" t="s">
        <v>42</v>
      </c>
      <c r="Q9" s="7" t="s">
        <v>42</v>
      </c>
      <c r="R9" s="7" t="s">
        <v>42</v>
      </c>
      <c r="S9" s="12" t="s">
        <v>42</v>
      </c>
      <c r="T9" s="12" t="s">
        <v>42</v>
      </c>
      <c r="U9" s="7" t="s">
        <v>42</v>
      </c>
      <c r="V9" s="7" t="s">
        <v>42</v>
      </c>
      <c r="W9" s="12" t="s">
        <v>42</v>
      </c>
      <c r="X9" s="12" t="s">
        <v>42</v>
      </c>
      <c r="Y9" s="12" t="s">
        <v>42</v>
      </c>
      <c r="Z9" s="11" t="s">
        <v>1</v>
      </c>
      <c r="AA9" s="12" t="s">
        <v>42</v>
      </c>
      <c r="AB9" s="7" t="s">
        <v>42</v>
      </c>
      <c r="AC9" s="6" t="s">
        <v>1</v>
      </c>
      <c r="AD9" s="6" t="s">
        <v>1</v>
      </c>
      <c r="AE9" s="12" t="s">
        <v>42</v>
      </c>
      <c r="AF9" s="12" t="s">
        <v>42</v>
      </c>
      <c r="AG9" s="6" t="s">
        <v>1</v>
      </c>
      <c r="AH9" s="12" t="s">
        <v>42</v>
      </c>
      <c r="AI9" s="7" t="s">
        <v>42</v>
      </c>
      <c r="AJ9" s="12" t="s">
        <v>42</v>
      </c>
      <c r="AK9" s="12" t="s">
        <v>42</v>
      </c>
      <c r="AL9" s="46" t="s">
        <v>210</v>
      </c>
      <c r="AM9" s="7" t="s">
        <v>42</v>
      </c>
      <c r="AN9" s="12" t="s">
        <v>42</v>
      </c>
      <c r="AO9" s="8" t="s">
        <v>210</v>
      </c>
      <c r="AP9" s="12" t="s">
        <v>42</v>
      </c>
      <c r="AQ9" s="6"/>
      <c r="AR9" s="3"/>
      <c r="AS9" s="16">
        <f t="shared" si="0"/>
        <v>26</v>
      </c>
      <c r="AT9" s="17">
        <f t="shared" si="1"/>
        <v>0.6842105263157895</v>
      </c>
      <c r="AU9" s="18">
        <v>8</v>
      </c>
      <c r="AV9" s="19">
        <f t="shared" si="2"/>
        <v>0.5</v>
      </c>
      <c r="AW9" s="20">
        <v>18</v>
      </c>
      <c r="AX9" s="21">
        <f t="shared" si="3"/>
        <v>0.8181818181818182</v>
      </c>
    </row>
    <row r="10" spans="1:50" ht="13.5">
      <c r="A10" s="48" t="s">
        <v>116</v>
      </c>
      <c r="B10" s="13" t="s">
        <v>22</v>
      </c>
      <c r="C10" s="3" t="s">
        <v>6</v>
      </c>
      <c r="D10" s="3"/>
      <c r="E10" s="11" t="s">
        <v>1</v>
      </c>
      <c r="F10" s="12" t="s">
        <v>42</v>
      </c>
      <c r="G10" s="6" t="s">
        <v>1</v>
      </c>
      <c r="H10" s="7" t="s">
        <v>42</v>
      </c>
      <c r="I10" s="11" t="s">
        <v>1</v>
      </c>
      <c r="J10" s="7" t="s">
        <v>42</v>
      </c>
      <c r="K10" s="12" t="s">
        <v>42</v>
      </c>
      <c r="L10" s="7" t="s">
        <v>42</v>
      </c>
      <c r="M10" s="12" t="s">
        <v>42</v>
      </c>
      <c r="N10" s="6" t="s">
        <v>1</v>
      </c>
      <c r="O10" s="12" t="s">
        <v>42</v>
      </c>
      <c r="P10" s="12" t="s">
        <v>42</v>
      </c>
      <c r="Q10" s="7" t="s">
        <v>42</v>
      </c>
      <c r="R10" s="7" t="s">
        <v>42</v>
      </c>
      <c r="S10" s="12" t="s">
        <v>42</v>
      </c>
      <c r="T10" s="11" t="s">
        <v>1</v>
      </c>
      <c r="U10" s="6" t="s">
        <v>1</v>
      </c>
      <c r="V10" s="6" t="s">
        <v>1</v>
      </c>
      <c r="W10" s="12" t="s">
        <v>42</v>
      </c>
      <c r="X10" s="12" t="s">
        <v>42</v>
      </c>
      <c r="Y10" s="12" t="s">
        <v>42</v>
      </c>
      <c r="Z10" s="12" t="s">
        <v>42</v>
      </c>
      <c r="AA10" s="12" t="s">
        <v>42</v>
      </c>
      <c r="AB10" s="6" t="s">
        <v>1</v>
      </c>
      <c r="AC10" s="6" t="s">
        <v>1</v>
      </c>
      <c r="AD10" s="7" t="s">
        <v>42</v>
      </c>
      <c r="AE10" s="11" t="s">
        <v>1</v>
      </c>
      <c r="AF10" s="11" t="s">
        <v>1</v>
      </c>
      <c r="AG10" s="6" t="s">
        <v>1</v>
      </c>
      <c r="AH10" s="11" t="s">
        <v>1</v>
      </c>
      <c r="AI10" s="6" t="s">
        <v>1</v>
      </c>
      <c r="AJ10" s="11" t="s">
        <v>1</v>
      </c>
      <c r="AK10" s="12" t="s">
        <v>42</v>
      </c>
      <c r="AL10" s="12" t="s">
        <v>42</v>
      </c>
      <c r="AM10" s="8" t="s">
        <v>212</v>
      </c>
      <c r="AN10" s="46" t="s">
        <v>212</v>
      </c>
      <c r="AO10" s="8" t="s">
        <v>212</v>
      </c>
      <c r="AP10" s="46" t="s">
        <v>212</v>
      </c>
      <c r="AQ10" s="6"/>
      <c r="AR10" s="3"/>
      <c r="AS10" s="16">
        <f t="shared" si="0"/>
        <v>18</v>
      </c>
      <c r="AT10" s="17">
        <f t="shared" si="1"/>
        <v>0.47368421052631576</v>
      </c>
      <c r="AU10" s="18">
        <v>6</v>
      </c>
      <c r="AV10" s="19">
        <f t="shared" si="2"/>
        <v>0.375</v>
      </c>
      <c r="AW10" s="20">
        <v>13</v>
      </c>
      <c r="AX10" s="21">
        <f t="shared" si="3"/>
        <v>0.5909090909090909</v>
      </c>
    </row>
    <row r="11" spans="1:50" ht="13.5">
      <c r="A11" s="47" t="s">
        <v>117</v>
      </c>
      <c r="B11" s="13" t="s">
        <v>14</v>
      </c>
      <c r="C11" s="3" t="s">
        <v>5</v>
      </c>
      <c r="D11" s="3" t="s">
        <v>174</v>
      </c>
      <c r="E11" s="11" t="s">
        <v>1</v>
      </c>
      <c r="F11" s="11" t="s">
        <v>1</v>
      </c>
      <c r="G11" s="6" t="s">
        <v>1</v>
      </c>
      <c r="H11" s="6" t="s">
        <v>1</v>
      </c>
      <c r="I11" s="11" t="s">
        <v>1</v>
      </c>
      <c r="J11" s="6" t="s">
        <v>1</v>
      </c>
      <c r="K11" s="11" t="s">
        <v>1</v>
      </c>
      <c r="L11" s="7" t="s">
        <v>42</v>
      </c>
      <c r="M11" s="11" t="s">
        <v>1</v>
      </c>
      <c r="N11" s="7" t="s">
        <v>42</v>
      </c>
      <c r="O11" s="12" t="s">
        <v>42</v>
      </c>
      <c r="P11" s="12" t="s">
        <v>42</v>
      </c>
      <c r="Q11" s="6" t="s">
        <v>1</v>
      </c>
      <c r="R11" s="6" t="s">
        <v>1</v>
      </c>
      <c r="S11" s="12" t="s">
        <v>42</v>
      </c>
      <c r="T11" s="12" t="s">
        <v>42</v>
      </c>
      <c r="U11" s="6" t="s">
        <v>1</v>
      </c>
      <c r="V11" s="7" t="s">
        <v>42</v>
      </c>
      <c r="W11" s="12" t="s">
        <v>42</v>
      </c>
      <c r="X11" s="12" t="s">
        <v>42</v>
      </c>
      <c r="Y11" s="11" t="s">
        <v>1</v>
      </c>
      <c r="Z11" s="12" t="s">
        <v>42</v>
      </c>
      <c r="AA11" s="12" t="s">
        <v>42</v>
      </c>
      <c r="AB11" s="7" t="s">
        <v>42</v>
      </c>
      <c r="AC11" s="7" t="s">
        <v>42</v>
      </c>
      <c r="AD11" s="7" t="s">
        <v>42</v>
      </c>
      <c r="AE11" s="12" t="s">
        <v>42</v>
      </c>
      <c r="AF11" s="12" t="s">
        <v>42</v>
      </c>
      <c r="AG11" s="7" t="s">
        <v>42</v>
      </c>
      <c r="AH11" s="11" t="s">
        <v>1</v>
      </c>
      <c r="AI11" s="7" t="s">
        <v>42</v>
      </c>
      <c r="AJ11" s="12" t="s">
        <v>42</v>
      </c>
      <c r="AK11" s="11" t="s">
        <v>1</v>
      </c>
      <c r="AL11" s="46" t="s">
        <v>210</v>
      </c>
      <c r="AM11" s="7" t="s">
        <v>42</v>
      </c>
      <c r="AN11" s="12" t="s">
        <v>42</v>
      </c>
      <c r="AO11" s="8" t="s">
        <v>210</v>
      </c>
      <c r="AP11" s="46" t="s">
        <v>210</v>
      </c>
      <c r="AQ11" s="6"/>
      <c r="AR11" s="3"/>
      <c r="AS11" s="16">
        <f t="shared" si="0"/>
        <v>21</v>
      </c>
      <c r="AT11" s="17">
        <f t="shared" si="1"/>
        <v>0.5526315789473685</v>
      </c>
      <c r="AU11" s="18">
        <v>9</v>
      </c>
      <c r="AV11" s="19">
        <f t="shared" si="2"/>
        <v>0.5625</v>
      </c>
      <c r="AW11" s="20">
        <v>12</v>
      </c>
      <c r="AX11" s="21">
        <f t="shared" si="3"/>
        <v>0.5454545454545454</v>
      </c>
    </row>
    <row r="12" spans="1:50" ht="13.5">
      <c r="A12" s="47" t="s">
        <v>118</v>
      </c>
      <c r="B12" s="13" t="s">
        <v>35</v>
      </c>
      <c r="C12" s="3" t="s">
        <v>6</v>
      </c>
      <c r="D12" s="3"/>
      <c r="E12" s="12" t="s">
        <v>42</v>
      </c>
      <c r="F12" s="11" t="s">
        <v>1</v>
      </c>
      <c r="G12" s="6" t="s">
        <v>1</v>
      </c>
      <c r="H12" s="7" t="s">
        <v>42</v>
      </c>
      <c r="I12" s="11" t="s">
        <v>1</v>
      </c>
      <c r="J12" s="6" t="s">
        <v>1</v>
      </c>
      <c r="K12" s="11" t="s">
        <v>1</v>
      </c>
      <c r="L12" s="7" t="s">
        <v>42</v>
      </c>
      <c r="M12" s="11" t="s">
        <v>1</v>
      </c>
      <c r="N12" s="7" t="s">
        <v>42</v>
      </c>
      <c r="O12" s="11" t="s">
        <v>1</v>
      </c>
      <c r="P12" s="11" t="s">
        <v>1</v>
      </c>
      <c r="Q12" s="6" t="s">
        <v>1</v>
      </c>
      <c r="R12" s="6" t="s">
        <v>1</v>
      </c>
      <c r="S12" s="12" t="s">
        <v>42</v>
      </c>
      <c r="T12" s="11" t="s">
        <v>1</v>
      </c>
      <c r="U12" s="7" t="s">
        <v>42</v>
      </c>
      <c r="V12" s="6" t="s">
        <v>1</v>
      </c>
      <c r="W12" s="12" t="s">
        <v>42</v>
      </c>
      <c r="X12" s="12" t="s">
        <v>42</v>
      </c>
      <c r="Y12" s="11" t="s">
        <v>1</v>
      </c>
      <c r="Z12" s="12" t="s">
        <v>42</v>
      </c>
      <c r="AA12" s="11" t="s">
        <v>1</v>
      </c>
      <c r="AB12" s="7" t="s">
        <v>42</v>
      </c>
      <c r="AC12" s="6" t="s">
        <v>1</v>
      </c>
      <c r="AD12" s="6" t="s">
        <v>1</v>
      </c>
      <c r="AE12" s="11" t="s">
        <v>1</v>
      </c>
      <c r="AF12" s="12" t="s">
        <v>42</v>
      </c>
      <c r="AG12" s="6" t="s">
        <v>1</v>
      </c>
      <c r="AH12" s="11" t="s">
        <v>1</v>
      </c>
      <c r="AI12" s="7" t="s">
        <v>42</v>
      </c>
      <c r="AJ12" s="12" t="s">
        <v>42</v>
      </c>
      <c r="AK12" s="11" t="s">
        <v>1</v>
      </c>
      <c r="AL12" s="12" t="s">
        <v>42</v>
      </c>
      <c r="AM12" s="8" t="s">
        <v>210</v>
      </c>
      <c r="AN12" s="46" t="s">
        <v>210</v>
      </c>
      <c r="AO12" s="8" t="s">
        <v>210</v>
      </c>
      <c r="AP12" s="46" t="s">
        <v>210</v>
      </c>
      <c r="AQ12" s="6"/>
      <c r="AR12" s="3"/>
      <c r="AS12" s="16">
        <f t="shared" si="0"/>
        <v>13</v>
      </c>
      <c r="AT12" s="17">
        <f t="shared" si="1"/>
        <v>0.34210526315789475</v>
      </c>
      <c r="AU12" s="18">
        <v>6</v>
      </c>
      <c r="AV12" s="19">
        <f t="shared" si="2"/>
        <v>0.375</v>
      </c>
      <c r="AW12" s="20">
        <v>8</v>
      </c>
      <c r="AX12" s="21">
        <f t="shared" si="3"/>
        <v>0.36363636363636365</v>
      </c>
    </row>
    <row r="13" spans="1:50" ht="13.5">
      <c r="A13" s="47" t="s">
        <v>119</v>
      </c>
      <c r="B13" s="13" t="s">
        <v>78</v>
      </c>
      <c r="C13" s="3" t="s">
        <v>80</v>
      </c>
      <c r="D13" s="3"/>
      <c r="E13" s="11" t="s">
        <v>1</v>
      </c>
      <c r="F13" s="11" t="s">
        <v>1</v>
      </c>
      <c r="G13" s="6" t="s">
        <v>1</v>
      </c>
      <c r="H13" s="6" t="s">
        <v>1</v>
      </c>
      <c r="I13" s="11" t="s">
        <v>1</v>
      </c>
      <c r="J13" s="6" t="s">
        <v>1</v>
      </c>
      <c r="K13" s="11" t="s">
        <v>1</v>
      </c>
      <c r="L13" s="6" t="s">
        <v>1</v>
      </c>
      <c r="M13" s="11" t="s">
        <v>1</v>
      </c>
      <c r="N13" s="6" t="s">
        <v>1</v>
      </c>
      <c r="O13" s="12" t="s">
        <v>42</v>
      </c>
      <c r="P13" s="12" t="s">
        <v>42</v>
      </c>
      <c r="Q13" s="6" t="s">
        <v>1</v>
      </c>
      <c r="R13" s="7" t="s">
        <v>42</v>
      </c>
      <c r="S13" s="11" t="s">
        <v>1</v>
      </c>
      <c r="T13" s="12" t="s">
        <v>42</v>
      </c>
      <c r="U13" s="6" t="s">
        <v>1</v>
      </c>
      <c r="V13" s="7" t="s">
        <v>42</v>
      </c>
      <c r="W13" s="11" t="s">
        <v>1</v>
      </c>
      <c r="X13" s="11" t="s">
        <v>1</v>
      </c>
      <c r="Y13" s="12" t="s">
        <v>42</v>
      </c>
      <c r="Z13" s="11" t="s">
        <v>1</v>
      </c>
      <c r="AA13" s="11" t="s">
        <v>1</v>
      </c>
      <c r="AB13" s="7" t="s">
        <v>42</v>
      </c>
      <c r="AC13" s="6" t="s">
        <v>1</v>
      </c>
      <c r="AD13" s="6" t="s">
        <v>1</v>
      </c>
      <c r="AE13" s="12" t="s">
        <v>42</v>
      </c>
      <c r="AF13" s="12" t="s">
        <v>42</v>
      </c>
      <c r="AG13" s="6" t="s">
        <v>1</v>
      </c>
      <c r="AH13" s="11" t="s">
        <v>1</v>
      </c>
      <c r="AI13" s="7" t="s">
        <v>42</v>
      </c>
      <c r="AJ13" s="11" t="s">
        <v>1</v>
      </c>
      <c r="AK13" s="12" t="s">
        <v>42</v>
      </c>
      <c r="AL13" s="12" t="s">
        <v>42</v>
      </c>
      <c r="AM13" s="8" t="s">
        <v>210</v>
      </c>
      <c r="AN13" s="46" t="s">
        <v>210</v>
      </c>
      <c r="AO13" s="8" t="s">
        <v>210</v>
      </c>
      <c r="AP13" s="12" t="s">
        <v>42</v>
      </c>
      <c r="AQ13" s="6"/>
      <c r="AR13" s="3"/>
      <c r="AS13" s="16">
        <f t="shared" si="0"/>
        <v>13</v>
      </c>
      <c r="AT13" s="17">
        <f t="shared" si="1"/>
        <v>0.34210526315789475</v>
      </c>
      <c r="AU13" s="18">
        <v>4</v>
      </c>
      <c r="AV13" s="19">
        <f t="shared" si="2"/>
        <v>0.25</v>
      </c>
      <c r="AW13" s="20">
        <v>9</v>
      </c>
      <c r="AX13" s="21">
        <f t="shared" si="3"/>
        <v>0.4090909090909091</v>
      </c>
    </row>
    <row r="14" spans="1:50" ht="13.5">
      <c r="A14" s="47" t="s">
        <v>120</v>
      </c>
      <c r="B14" s="13" t="s">
        <v>91</v>
      </c>
      <c r="C14" s="3" t="s">
        <v>58</v>
      </c>
      <c r="D14" s="3"/>
      <c r="E14" s="11" t="s">
        <v>1</v>
      </c>
      <c r="F14" s="12" t="s">
        <v>42</v>
      </c>
      <c r="G14" s="7" t="s">
        <v>42</v>
      </c>
      <c r="H14" s="6" t="s">
        <v>1</v>
      </c>
      <c r="I14" s="11" t="s">
        <v>1</v>
      </c>
      <c r="J14" s="7" t="s">
        <v>42</v>
      </c>
      <c r="K14" s="12" t="s">
        <v>42</v>
      </c>
      <c r="L14" s="7" t="s">
        <v>42</v>
      </c>
      <c r="M14" s="12" t="s">
        <v>42</v>
      </c>
      <c r="N14" s="7" t="s">
        <v>42</v>
      </c>
      <c r="O14" s="12" t="s">
        <v>42</v>
      </c>
      <c r="P14" s="12" t="s">
        <v>42</v>
      </c>
      <c r="Q14" s="6" t="s">
        <v>1</v>
      </c>
      <c r="R14" s="7" t="s">
        <v>42</v>
      </c>
      <c r="S14" s="12" t="s">
        <v>42</v>
      </c>
      <c r="T14" s="12" t="s">
        <v>42</v>
      </c>
      <c r="U14" s="7" t="s">
        <v>42</v>
      </c>
      <c r="V14" s="7" t="s">
        <v>42</v>
      </c>
      <c r="W14" s="12" t="s">
        <v>42</v>
      </c>
      <c r="X14" s="12" t="s">
        <v>42</v>
      </c>
      <c r="Y14" s="12" t="s">
        <v>42</v>
      </c>
      <c r="Z14" s="12" t="s">
        <v>42</v>
      </c>
      <c r="AA14" s="12" t="s">
        <v>42</v>
      </c>
      <c r="AB14" s="7" t="s">
        <v>42</v>
      </c>
      <c r="AC14" s="7" t="s">
        <v>42</v>
      </c>
      <c r="AD14" s="6" t="s">
        <v>1</v>
      </c>
      <c r="AE14" s="11" t="s">
        <v>1</v>
      </c>
      <c r="AF14" s="11" t="s">
        <v>1</v>
      </c>
      <c r="AG14" s="6" t="s">
        <v>1</v>
      </c>
      <c r="AH14" s="11" t="s">
        <v>1</v>
      </c>
      <c r="AI14" s="6" t="s">
        <v>1</v>
      </c>
      <c r="AJ14" s="12" t="s">
        <v>42</v>
      </c>
      <c r="AK14" s="12" t="s">
        <v>42</v>
      </c>
      <c r="AL14" s="12" t="s">
        <v>42</v>
      </c>
      <c r="AM14" s="7" t="s">
        <v>42</v>
      </c>
      <c r="AN14" s="12" t="s">
        <v>42</v>
      </c>
      <c r="AO14" s="7" t="s">
        <v>42</v>
      </c>
      <c r="AP14" s="12" t="s">
        <v>42</v>
      </c>
      <c r="AQ14" s="6"/>
      <c r="AR14" s="3"/>
      <c r="AS14" s="16">
        <f t="shared" si="0"/>
        <v>26</v>
      </c>
      <c r="AT14" s="17">
        <f t="shared" si="1"/>
        <v>0.6842105263157895</v>
      </c>
      <c r="AU14" s="18">
        <v>11</v>
      </c>
      <c r="AV14" s="19">
        <f t="shared" si="2"/>
        <v>0.6875</v>
      </c>
      <c r="AW14" s="20">
        <v>17</v>
      </c>
      <c r="AX14" s="21">
        <f t="shared" si="3"/>
        <v>0.7727272727272727</v>
      </c>
    </row>
    <row r="15" spans="1:50" ht="13.5">
      <c r="A15" s="47" t="s">
        <v>121</v>
      </c>
      <c r="B15" s="13" t="s">
        <v>20</v>
      </c>
      <c r="C15" s="3" t="s">
        <v>5</v>
      </c>
      <c r="D15" s="3" t="s">
        <v>174</v>
      </c>
      <c r="E15" s="11" t="s">
        <v>1</v>
      </c>
      <c r="F15" s="12" t="s">
        <v>42</v>
      </c>
      <c r="G15" s="6" t="s">
        <v>1</v>
      </c>
      <c r="H15" s="6" t="s">
        <v>1</v>
      </c>
      <c r="I15" s="11" t="s">
        <v>1</v>
      </c>
      <c r="J15" s="7" t="s">
        <v>42</v>
      </c>
      <c r="K15" s="12" t="s">
        <v>42</v>
      </c>
      <c r="L15" s="7" t="s">
        <v>42</v>
      </c>
      <c r="M15" s="12" t="s">
        <v>42</v>
      </c>
      <c r="N15" s="7" t="s">
        <v>42</v>
      </c>
      <c r="O15" s="11" t="s">
        <v>1</v>
      </c>
      <c r="P15" s="11" t="s">
        <v>1</v>
      </c>
      <c r="Q15" s="6" t="s">
        <v>1</v>
      </c>
      <c r="R15" s="6" t="s">
        <v>1</v>
      </c>
      <c r="S15" s="12" t="s">
        <v>42</v>
      </c>
      <c r="T15" s="12" t="s">
        <v>42</v>
      </c>
      <c r="U15" s="7" t="s">
        <v>42</v>
      </c>
      <c r="V15" s="6" t="s">
        <v>1</v>
      </c>
      <c r="W15" s="12" t="s">
        <v>42</v>
      </c>
      <c r="X15" s="12" t="s">
        <v>42</v>
      </c>
      <c r="Y15" s="11" t="s">
        <v>1</v>
      </c>
      <c r="Z15" s="12" t="s">
        <v>42</v>
      </c>
      <c r="AA15" s="12" t="s">
        <v>42</v>
      </c>
      <c r="AB15" s="6" t="s">
        <v>1</v>
      </c>
      <c r="AC15" s="6" t="s">
        <v>1</v>
      </c>
      <c r="AD15" s="7" t="s">
        <v>42</v>
      </c>
      <c r="AE15" s="12" t="s">
        <v>42</v>
      </c>
      <c r="AF15" s="12" t="s">
        <v>42</v>
      </c>
      <c r="AG15" s="6" t="s">
        <v>1</v>
      </c>
      <c r="AH15" s="11" t="s">
        <v>1</v>
      </c>
      <c r="AI15" s="6" t="s">
        <v>1</v>
      </c>
      <c r="AJ15" s="12" t="s">
        <v>42</v>
      </c>
      <c r="AK15" s="11" t="s">
        <v>1</v>
      </c>
      <c r="AL15" s="46" t="s">
        <v>210</v>
      </c>
      <c r="AM15" s="8" t="s">
        <v>210</v>
      </c>
      <c r="AN15" s="46" t="s">
        <v>210</v>
      </c>
      <c r="AO15" s="8" t="s">
        <v>210</v>
      </c>
      <c r="AP15" s="12" t="s">
        <v>42</v>
      </c>
      <c r="AQ15" s="6"/>
      <c r="AR15" s="3"/>
      <c r="AS15" s="16">
        <f t="shared" si="0"/>
        <v>17</v>
      </c>
      <c r="AT15" s="17">
        <f t="shared" si="1"/>
        <v>0.4473684210526316</v>
      </c>
      <c r="AU15" s="18">
        <v>6</v>
      </c>
      <c r="AV15" s="19">
        <f t="shared" si="2"/>
        <v>0.375</v>
      </c>
      <c r="AW15" s="20">
        <v>12</v>
      </c>
      <c r="AX15" s="21">
        <f t="shared" si="3"/>
        <v>0.5454545454545454</v>
      </c>
    </row>
    <row r="16" spans="1:50" ht="13.5">
      <c r="A16" s="47" t="s">
        <v>122</v>
      </c>
      <c r="B16" s="13" t="s">
        <v>21</v>
      </c>
      <c r="C16" s="3" t="s">
        <v>5</v>
      </c>
      <c r="D16" s="3"/>
      <c r="E16" s="12" t="s">
        <v>42</v>
      </c>
      <c r="F16" s="12" t="s">
        <v>42</v>
      </c>
      <c r="G16" s="7" t="s">
        <v>42</v>
      </c>
      <c r="H16" s="7" t="s">
        <v>42</v>
      </c>
      <c r="I16" s="11" t="s">
        <v>1</v>
      </c>
      <c r="J16" s="7" t="s">
        <v>42</v>
      </c>
      <c r="K16" s="12" t="s">
        <v>42</v>
      </c>
      <c r="L16" s="6" t="s">
        <v>1</v>
      </c>
      <c r="M16" s="12" t="s">
        <v>42</v>
      </c>
      <c r="N16" s="6" t="s">
        <v>1</v>
      </c>
      <c r="O16" s="12" t="s">
        <v>42</v>
      </c>
      <c r="P16" s="12" t="s">
        <v>42</v>
      </c>
      <c r="Q16" s="7" t="s">
        <v>42</v>
      </c>
      <c r="R16" s="7" t="s">
        <v>42</v>
      </c>
      <c r="S16" s="12" t="s">
        <v>42</v>
      </c>
      <c r="T16" s="12" t="s">
        <v>42</v>
      </c>
      <c r="U16" s="6" t="s">
        <v>1</v>
      </c>
      <c r="V16" s="7" t="s">
        <v>42</v>
      </c>
      <c r="W16" s="12" t="s">
        <v>42</v>
      </c>
      <c r="X16" s="12" t="s">
        <v>42</v>
      </c>
      <c r="Y16" s="12" t="s">
        <v>42</v>
      </c>
      <c r="Z16" s="11" t="s">
        <v>1</v>
      </c>
      <c r="AA16" s="11" t="s">
        <v>1</v>
      </c>
      <c r="AB16" s="7" t="s">
        <v>42</v>
      </c>
      <c r="AC16" s="7" t="s">
        <v>42</v>
      </c>
      <c r="AD16" s="7" t="s">
        <v>42</v>
      </c>
      <c r="AE16" s="12" t="s">
        <v>42</v>
      </c>
      <c r="AF16" s="12" t="s">
        <v>42</v>
      </c>
      <c r="AG16" s="6" t="s">
        <v>1</v>
      </c>
      <c r="AH16" s="11" t="s">
        <v>1</v>
      </c>
      <c r="AI16" s="7" t="s">
        <v>42</v>
      </c>
      <c r="AJ16" s="12" t="s">
        <v>42</v>
      </c>
      <c r="AK16" s="12" t="s">
        <v>42</v>
      </c>
      <c r="AL16" s="12" t="s">
        <v>42</v>
      </c>
      <c r="AM16" s="8" t="s">
        <v>210</v>
      </c>
      <c r="AN16" s="46" t="s">
        <v>210</v>
      </c>
      <c r="AO16" s="8" t="s">
        <v>210</v>
      </c>
      <c r="AP16" s="12" t="s">
        <v>42</v>
      </c>
      <c r="AQ16" s="6"/>
      <c r="AR16" s="3"/>
      <c r="AS16" s="16">
        <f t="shared" si="0"/>
        <v>24</v>
      </c>
      <c r="AT16" s="17">
        <f t="shared" si="1"/>
        <v>0.631578947368421</v>
      </c>
      <c r="AU16" s="18">
        <v>10</v>
      </c>
      <c r="AV16" s="19">
        <f t="shared" si="2"/>
        <v>0.625</v>
      </c>
      <c r="AW16" s="20">
        <v>17</v>
      </c>
      <c r="AX16" s="21">
        <f t="shared" si="3"/>
        <v>0.7727272727272727</v>
      </c>
    </row>
    <row r="17" spans="1:50" ht="13.5">
      <c r="A17" s="47" t="s">
        <v>123</v>
      </c>
      <c r="B17" s="13" t="s">
        <v>38</v>
      </c>
      <c r="C17" s="3" t="s">
        <v>5</v>
      </c>
      <c r="D17" s="3"/>
      <c r="E17" s="11" t="s">
        <v>1</v>
      </c>
      <c r="F17" s="12" t="s">
        <v>42</v>
      </c>
      <c r="G17" s="6" t="s">
        <v>1</v>
      </c>
      <c r="H17" s="7" t="s">
        <v>42</v>
      </c>
      <c r="I17" s="12" t="s">
        <v>42</v>
      </c>
      <c r="J17" s="6" t="s">
        <v>1</v>
      </c>
      <c r="K17" s="12" t="s">
        <v>42</v>
      </c>
      <c r="L17" s="6" t="s">
        <v>1</v>
      </c>
      <c r="M17" s="12" t="s">
        <v>42</v>
      </c>
      <c r="N17" s="6" t="s">
        <v>1</v>
      </c>
      <c r="O17" s="11" t="s">
        <v>1</v>
      </c>
      <c r="P17" s="11" t="s">
        <v>1</v>
      </c>
      <c r="Q17" s="7" t="s">
        <v>42</v>
      </c>
      <c r="R17" s="7" t="s">
        <v>42</v>
      </c>
      <c r="S17" s="12" t="s">
        <v>42</v>
      </c>
      <c r="T17" s="11" t="s">
        <v>1</v>
      </c>
      <c r="U17" s="6" t="s">
        <v>1</v>
      </c>
      <c r="V17" s="7" t="s">
        <v>42</v>
      </c>
      <c r="W17" s="11" t="s">
        <v>1</v>
      </c>
      <c r="X17" s="12" t="s">
        <v>42</v>
      </c>
      <c r="Y17" s="12" t="s">
        <v>42</v>
      </c>
      <c r="Z17" s="12" t="s">
        <v>42</v>
      </c>
      <c r="AA17" s="12" t="s">
        <v>42</v>
      </c>
      <c r="AB17" s="7" t="s">
        <v>42</v>
      </c>
      <c r="AC17" s="6" t="s">
        <v>1</v>
      </c>
      <c r="AD17" s="7" t="s">
        <v>42</v>
      </c>
      <c r="AE17" s="12" t="s">
        <v>42</v>
      </c>
      <c r="AF17" s="11" t="s">
        <v>1</v>
      </c>
      <c r="AG17" s="6" t="s">
        <v>1</v>
      </c>
      <c r="AH17" s="12" t="s">
        <v>42</v>
      </c>
      <c r="AI17" s="7" t="s">
        <v>42</v>
      </c>
      <c r="AJ17" s="12" t="s">
        <v>42</v>
      </c>
      <c r="AK17" s="12" t="s">
        <v>42</v>
      </c>
      <c r="AL17" s="12" t="s">
        <v>42</v>
      </c>
      <c r="AM17" s="7" t="s">
        <v>42</v>
      </c>
      <c r="AN17" s="12" t="s">
        <v>42</v>
      </c>
      <c r="AO17" s="7" t="s">
        <v>42</v>
      </c>
      <c r="AP17" s="12" t="s">
        <v>42</v>
      </c>
      <c r="AQ17" s="6"/>
      <c r="AR17" s="3"/>
      <c r="AS17" s="16">
        <f t="shared" si="0"/>
        <v>24</v>
      </c>
      <c r="AT17" s="17">
        <f t="shared" si="1"/>
        <v>0.631578947368421</v>
      </c>
      <c r="AU17" s="18">
        <v>9</v>
      </c>
      <c r="AV17" s="19">
        <f t="shared" si="2"/>
        <v>0.5625</v>
      </c>
      <c r="AW17" s="20">
        <v>16</v>
      </c>
      <c r="AX17" s="21">
        <f t="shared" si="3"/>
        <v>0.7272727272727273</v>
      </c>
    </row>
    <row r="18" spans="1:50" ht="13.5" customHeight="1">
      <c r="A18" s="47" t="s">
        <v>124</v>
      </c>
      <c r="B18" s="13" t="s">
        <v>11</v>
      </c>
      <c r="C18" s="3" t="s">
        <v>5</v>
      </c>
      <c r="D18" s="3" t="s">
        <v>174</v>
      </c>
      <c r="E18" s="11" t="s">
        <v>1</v>
      </c>
      <c r="F18" s="11" t="s">
        <v>1</v>
      </c>
      <c r="G18" s="6" t="s">
        <v>1</v>
      </c>
      <c r="H18" s="6" t="s">
        <v>1</v>
      </c>
      <c r="I18" s="11" t="s">
        <v>1</v>
      </c>
      <c r="J18" s="6" t="s">
        <v>1</v>
      </c>
      <c r="K18" s="11" t="s">
        <v>1</v>
      </c>
      <c r="L18" s="6" t="s">
        <v>1</v>
      </c>
      <c r="M18" s="12" t="s">
        <v>42</v>
      </c>
      <c r="N18" s="6" t="s">
        <v>1</v>
      </c>
      <c r="O18" s="11" t="s">
        <v>1</v>
      </c>
      <c r="P18" s="12" t="s">
        <v>42</v>
      </c>
      <c r="Q18" s="6" t="s">
        <v>1</v>
      </c>
      <c r="R18" s="6" t="s">
        <v>1</v>
      </c>
      <c r="S18" s="12" t="s">
        <v>42</v>
      </c>
      <c r="T18" s="11" t="s">
        <v>1</v>
      </c>
      <c r="U18" s="6" t="s">
        <v>1</v>
      </c>
      <c r="V18" s="6" t="s">
        <v>1</v>
      </c>
      <c r="W18" s="12" t="s">
        <v>42</v>
      </c>
      <c r="X18" s="11" t="s">
        <v>1</v>
      </c>
      <c r="Y18" s="11" t="s">
        <v>1</v>
      </c>
      <c r="Z18" s="11" t="s">
        <v>1</v>
      </c>
      <c r="AA18" s="11" t="s">
        <v>1</v>
      </c>
      <c r="AB18" s="6" t="s">
        <v>1</v>
      </c>
      <c r="AC18" s="7" t="s">
        <v>42</v>
      </c>
      <c r="AD18" s="6" t="s">
        <v>1</v>
      </c>
      <c r="AE18" s="12" t="s">
        <v>42</v>
      </c>
      <c r="AF18" s="11" t="s">
        <v>1</v>
      </c>
      <c r="AG18" s="7" t="s">
        <v>42</v>
      </c>
      <c r="AH18" s="11" t="s">
        <v>1</v>
      </c>
      <c r="AI18" s="6" t="s">
        <v>1</v>
      </c>
      <c r="AJ18" s="12" t="s">
        <v>42</v>
      </c>
      <c r="AK18" s="11" t="s">
        <v>1</v>
      </c>
      <c r="AL18" s="46" t="s">
        <v>210</v>
      </c>
      <c r="AM18" s="7" t="s">
        <v>42</v>
      </c>
      <c r="AN18" s="46" t="s">
        <v>210</v>
      </c>
      <c r="AO18" s="8" t="s">
        <v>210</v>
      </c>
      <c r="AP18" s="12" t="s">
        <v>42</v>
      </c>
      <c r="AQ18" s="6"/>
      <c r="AR18" s="3"/>
      <c r="AS18" s="16">
        <f t="shared" si="0"/>
        <v>10</v>
      </c>
      <c r="AT18" s="17">
        <f t="shared" si="1"/>
        <v>0.2631578947368421</v>
      </c>
      <c r="AU18" s="18">
        <v>3</v>
      </c>
      <c r="AV18" s="19">
        <f t="shared" si="2"/>
        <v>0.1875</v>
      </c>
      <c r="AW18" s="20">
        <v>7</v>
      </c>
      <c r="AX18" s="21">
        <f t="shared" si="3"/>
        <v>0.3181818181818182</v>
      </c>
    </row>
    <row r="19" spans="1:50" ht="13.5">
      <c r="A19" s="47" t="s">
        <v>125</v>
      </c>
      <c r="B19" s="13" t="s">
        <v>51</v>
      </c>
      <c r="C19" s="3" t="s">
        <v>47</v>
      </c>
      <c r="D19" s="3"/>
      <c r="E19" s="12" t="s">
        <v>42</v>
      </c>
      <c r="F19" s="12" t="s">
        <v>42</v>
      </c>
      <c r="G19" s="7" t="s">
        <v>42</v>
      </c>
      <c r="H19" s="7" t="s">
        <v>42</v>
      </c>
      <c r="I19" s="11" t="s">
        <v>1</v>
      </c>
      <c r="J19" s="6" t="s">
        <v>1</v>
      </c>
      <c r="K19" s="11" t="s">
        <v>1</v>
      </c>
      <c r="L19" s="7" t="s">
        <v>42</v>
      </c>
      <c r="M19" s="12" t="s">
        <v>42</v>
      </c>
      <c r="N19" s="7" t="s">
        <v>42</v>
      </c>
      <c r="O19" s="12" t="s">
        <v>42</v>
      </c>
      <c r="P19" s="12" t="s">
        <v>42</v>
      </c>
      <c r="Q19" s="7" t="s">
        <v>42</v>
      </c>
      <c r="R19" s="7" t="s">
        <v>42</v>
      </c>
      <c r="S19" s="12" t="s">
        <v>42</v>
      </c>
      <c r="T19" s="11" t="s">
        <v>1</v>
      </c>
      <c r="U19" s="6" t="s">
        <v>1</v>
      </c>
      <c r="V19" s="6" t="s">
        <v>1</v>
      </c>
      <c r="W19" s="11" t="s">
        <v>1</v>
      </c>
      <c r="X19" s="12" t="s">
        <v>42</v>
      </c>
      <c r="Y19" s="12" t="s">
        <v>42</v>
      </c>
      <c r="Z19" s="12" t="s">
        <v>42</v>
      </c>
      <c r="AA19" s="12" t="s">
        <v>42</v>
      </c>
      <c r="AB19" s="7" t="s">
        <v>42</v>
      </c>
      <c r="AC19" s="6" t="s">
        <v>1</v>
      </c>
      <c r="AD19" s="7" t="s">
        <v>42</v>
      </c>
      <c r="AE19" s="11" t="s">
        <v>1</v>
      </c>
      <c r="AF19" s="12" t="s">
        <v>42</v>
      </c>
      <c r="AG19" s="6" t="s">
        <v>1</v>
      </c>
      <c r="AH19" s="12" t="s">
        <v>42</v>
      </c>
      <c r="AI19" s="7" t="s">
        <v>42</v>
      </c>
      <c r="AJ19" s="12" t="s">
        <v>42</v>
      </c>
      <c r="AK19" s="12" t="s">
        <v>42</v>
      </c>
      <c r="AL19" s="12" t="s">
        <v>42</v>
      </c>
      <c r="AM19" s="7" t="s">
        <v>42</v>
      </c>
      <c r="AN19" s="12" t="s">
        <v>42</v>
      </c>
      <c r="AO19" s="7" t="s">
        <v>42</v>
      </c>
      <c r="AP19" s="12" t="s">
        <v>42</v>
      </c>
      <c r="AQ19" s="6"/>
      <c r="AR19" s="3"/>
      <c r="AS19" s="16">
        <f t="shared" si="0"/>
        <v>25</v>
      </c>
      <c r="AT19" s="17">
        <f t="shared" si="1"/>
        <v>0.6578947368421053</v>
      </c>
      <c r="AU19" s="18">
        <v>11</v>
      </c>
      <c r="AV19" s="19">
        <f t="shared" si="2"/>
        <v>0.6875</v>
      </c>
      <c r="AW19" s="20">
        <v>17</v>
      </c>
      <c r="AX19" s="21">
        <f t="shared" si="3"/>
        <v>0.7727272727272727</v>
      </c>
    </row>
    <row r="20" spans="1:50" ht="13.5">
      <c r="A20" s="48" t="s">
        <v>126</v>
      </c>
      <c r="B20" s="13" t="s">
        <v>23</v>
      </c>
      <c r="C20" s="3" t="s">
        <v>6</v>
      </c>
      <c r="D20" s="3"/>
      <c r="E20" s="11" t="s">
        <v>1</v>
      </c>
      <c r="F20" s="11" t="s">
        <v>1</v>
      </c>
      <c r="G20" s="6" t="s">
        <v>1</v>
      </c>
      <c r="H20" s="6" t="s">
        <v>1</v>
      </c>
      <c r="I20" s="11" t="s">
        <v>1</v>
      </c>
      <c r="J20" s="6" t="s">
        <v>1</v>
      </c>
      <c r="K20" s="11" t="s">
        <v>1</v>
      </c>
      <c r="L20" s="6" t="s">
        <v>1</v>
      </c>
      <c r="M20" s="11" t="s">
        <v>1</v>
      </c>
      <c r="N20" s="6" t="s">
        <v>1</v>
      </c>
      <c r="O20" s="11" t="s">
        <v>1</v>
      </c>
      <c r="P20" s="11" t="s">
        <v>1</v>
      </c>
      <c r="Q20" s="6" t="s">
        <v>1</v>
      </c>
      <c r="R20" s="6" t="s">
        <v>1</v>
      </c>
      <c r="S20" s="12" t="s">
        <v>42</v>
      </c>
      <c r="T20" s="11" t="s">
        <v>1</v>
      </c>
      <c r="U20" s="6" t="s">
        <v>1</v>
      </c>
      <c r="V20" s="6" t="s">
        <v>1</v>
      </c>
      <c r="W20" s="11" t="s">
        <v>1</v>
      </c>
      <c r="X20" s="11" t="s">
        <v>1</v>
      </c>
      <c r="Y20" s="11" t="s">
        <v>1</v>
      </c>
      <c r="Z20" s="11" t="s">
        <v>1</v>
      </c>
      <c r="AA20" s="11" t="s">
        <v>1</v>
      </c>
      <c r="AB20" s="6" t="s">
        <v>1</v>
      </c>
      <c r="AC20" s="6" t="s">
        <v>1</v>
      </c>
      <c r="AD20" s="6" t="s">
        <v>1</v>
      </c>
      <c r="AE20" s="11" t="s">
        <v>1</v>
      </c>
      <c r="AF20" s="11" t="s">
        <v>1</v>
      </c>
      <c r="AG20" s="6" t="s">
        <v>1</v>
      </c>
      <c r="AH20" s="11" t="s">
        <v>1</v>
      </c>
      <c r="AI20" s="6" t="s">
        <v>1</v>
      </c>
      <c r="AJ20" s="11" t="s">
        <v>1</v>
      </c>
      <c r="AK20" s="11" t="s">
        <v>1</v>
      </c>
      <c r="AL20" s="46" t="s">
        <v>210</v>
      </c>
      <c r="AM20" s="8" t="s">
        <v>210</v>
      </c>
      <c r="AN20" s="46" t="s">
        <v>210</v>
      </c>
      <c r="AO20" s="8" t="s">
        <v>210</v>
      </c>
      <c r="AP20" s="46" t="s">
        <v>210</v>
      </c>
      <c r="AQ20" s="6"/>
      <c r="AR20" s="3"/>
      <c r="AS20" s="16">
        <f t="shared" si="0"/>
        <v>1</v>
      </c>
      <c r="AT20" s="17">
        <f t="shared" si="1"/>
        <v>0.02631578947368421</v>
      </c>
      <c r="AU20" s="18">
        <v>0</v>
      </c>
      <c r="AV20" s="19">
        <f t="shared" si="2"/>
        <v>0</v>
      </c>
      <c r="AW20" s="20">
        <v>1</v>
      </c>
      <c r="AX20" s="21">
        <f t="shared" si="3"/>
        <v>0.045454545454545456</v>
      </c>
    </row>
    <row r="21" spans="1:50" ht="13.5">
      <c r="A21" s="48" t="s">
        <v>127</v>
      </c>
      <c r="B21" s="13" t="s">
        <v>26</v>
      </c>
      <c r="C21" s="3" t="s">
        <v>5</v>
      </c>
      <c r="D21" s="3" t="s">
        <v>174</v>
      </c>
      <c r="E21" s="11" t="s">
        <v>1</v>
      </c>
      <c r="F21" s="11" t="s">
        <v>1</v>
      </c>
      <c r="G21" s="6" t="s">
        <v>1</v>
      </c>
      <c r="H21" s="6" t="s">
        <v>1</v>
      </c>
      <c r="I21" s="11" t="s">
        <v>1</v>
      </c>
      <c r="J21" s="6" t="s">
        <v>1</v>
      </c>
      <c r="K21" s="12" t="s">
        <v>42</v>
      </c>
      <c r="L21" s="7" t="s">
        <v>42</v>
      </c>
      <c r="M21" s="12" t="s">
        <v>42</v>
      </c>
      <c r="N21" s="6" t="s">
        <v>1</v>
      </c>
      <c r="O21" s="12" t="s">
        <v>42</v>
      </c>
      <c r="P21" s="12" t="s">
        <v>42</v>
      </c>
      <c r="Q21" s="7" t="s">
        <v>42</v>
      </c>
      <c r="R21" s="7" t="s">
        <v>42</v>
      </c>
      <c r="S21" s="12" t="s">
        <v>42</v>
      </c>
      <c r="T21" s="12" t="s">
        <v>42</v>
      </c>
      <c r="U21" s="7" t="s">
        <v>42</v>
      </c>
      <c r="V21" s="6" t="s">
        <v>1</v>
      </c>
      <c r="W21" s="12" t="s">
        <v>42</v>
      </c>
      <c r="X21" s="12" t="s">
        <v>42</v>
      </c>
      <c r="Y21" s="11" t="s">
        <v>1</v>
      </c>
      <c r="Z21" s="12" t="s">
        <v>42</v>
      </c>
      <c r="AA21" s="12" t="s">
        <v>42</v>
      </c>
      <c r="AB21" s="7" t="s">
        <v>42</v>
      </c>
      <c r="AC21" s="6" t="s">
        <v>1</v>
      </c>
      <c r="AD21" s="6" t="s">
        <v>1</v>
      </c>
      <c r="AE21" s="11" t="s">
        <v>1</v>
      </c>
      <c r="AF21" s="12" t="s">
        <v>42</v>
      </c>
      <c r="AG21" s="6" t="s">
        <v>1</v>
      </c>
      <c r="AH21" s="12" t="s">
        <v>42</v>
      </c>
      <c r="AI21" s="6" t="s">
        <v>1</v>
      </c>
      <c r="AJ21" s="12" t="s">
        <v>42</v>
      </c>
      <c r="AK21" s="12" t="s">
        <v>42</v>
      </c>
      <c r="AL21" s="46" t="s">
        <v>210</v>
      </c>
      <c r="AM21" s="8" t="s">
        <v>210</v>
      </c>
      <c r="AN21" s="12" t="s">
        <v>42</v>
      </c>
      <c r="AO21" s="8" t="s">
        <v>210</v>
      </c>
      <c r="AP21" s="12" t="s">
        <v>42</v>
      </c>
      <c r="AQ21" s="6"/>
      <c r="AR21" s="3"/>
      <c r="AS21" s="16">
        <f t="shared" si="0"/>
        <v>21</v>
      </c>
      <c r="AT21" s="17">
        <f t="shared" si="1"/>
        <v>0.5526315789473685</v>
      </c>
      <c r="AU21" s="18">
        <v>5</v>
      </c>
      <c r="AV21" s="19">
        <f t="shared" si="2"/>
        <v>0.3125</v>
      </c>
      <c r="AW21" s="20">
        <v>16</v>
      </c>
      <c r="AX21" s="21">
        <f t="shared" si="3"/>
        <v>0.7272727272727273</v>
      </c>
    </row>
    <row r="22" spans="1:50" ht="13.5">
      <c r="A22" s="47" t="s">
        <v>128</v>
      </c>
      <c r="B22" s="13" t="s">
        <v>95</v>
      </c>
      <c r="C22" s="3" t="s">
        <v>80</v>
      </c>
      <c r="D22" s="3" t="s">
        <v>174</v>
      </c>
      <c r="E22" s="11" t="s">
        <v>1</v>
      </c>
      <c r="F22" s="11" t="s">
        <v>1</v>
      </c>
      <c r="G22" s="6" t="s">
        <v>1</v>
      </c>
      <c r="H22" s="6" t="s">
        <v>1</v>
      </c>
      <c r="I22" s="11" t="s">
        <v>1</v>
      </c>
      <c r="J22" s="6" t="s">
        <v>1</v>
      </c>
      <c r="K22" s="11" t="s">
        <v>1</v>
      </c>
      <c r="L22" s="6" t="s">
        <v>1</v>
      </c>
      <c r="M22" s="11" t="s">
        <v>1</v>
      </c>
      <c r="N22" s="6" t="s">
        <v>1</v>
      </c>
      <c r="O22" s="11" t="s">
        <v>1</v>
      </c>
      <c r="P22" s="11" t="s">
        <v>1</v>
      </c>
      <c r="Q22" s="6" t="s">
        <v>1</v>
      </c>
      <c r="R22" s="6" t="s">
        <v>1</v>
      </c>
      <c r="S22" s="11" t="s">
        <v>1</v>
      </c>
      <c r="T22" s="11" t="s">
        <v>1</v>
      </c>
      <c r="U22" s="6" t="s">
        <v>1</v>
      </c>
      <c r="V22" s="6" t="s">
        <v>1</v>
      </c>
      <c r="W22" s="11" t="s">
        <v>1</v>
      </c>
      <c r="X22" s="11" t="s">
        <v>1</v>
      </c>
      <c r="Y22" s="11" t="s">
        <v>1</v>
      </c>
      <c r="Z22" s="11" t="s">
        <v>1</v>
      </c>
      <c r="AA22" s="11" t="s">
        <v>1</v>
      </c>
      <c r="AB22" s="6" t="s">
        <v>1</v>
      </c>
      <c r="AC22" s="6" t="s">
        <v>1</v>
      </c>
      <c r="AD22" s="6" t="s">
        <v>1</v>
      </c>
      <c r="AE22" s="11" t="s">
        <v>1</v>
      </c>
      <c r="AF22" s="11" t="s">
        <v>1</v>
      </c>
      <c r="AG22" s="6" t="s">
        <v>1</v>
      </c>
      <c r="AH22" s="11" t="s">
        <v>1</v>
      </c>
      <c r="AI22" s="6" t="s">
        <v>1</v>
      </c>
      <c r="AJ22" s="11" t="s">
        <v>1</v>
      </c>
      <c r="AK22" s="11" t="s">
        <v>1</v>
      </c>
      <c r="AL22" s="46" t="s">
        <v>210</v>
      </c>
      <c r="AM22" s="8" t="s">
        <v>210</v>
      </c>
      <c r="AN22" s="46" t="s">
        <v>210</v>
      </c>
      <c r="AO22" s="8" t="s">
        <v>210</v>
      </c>
      <c r="AP22" s="46" t="s">
        <v>210</v>
      </c>
      <c r="AQ22" s="6"/>
      <c r="AR22" s="3"/>
      <c r="AS22" s="16">
        <f t="shared" si="0"/>
        <v>0</v>
      </c>
      <c r="AT22" s="17">
        <f t="shared" si="1"/>
        <v>0</v>
      </c>
      <c r="AU22" s="18">
        <v>0</v>
      </c>
      <c r="AV22" s="19">
        <f t="shared" si="2"/>
        <v>0</v>
      </c>
      <c r="AW22" s="20">
        <v>0</v>
      </c>
      <c r="AX22" s="21">
        <f t="shared" si="3"/>
        <v>0</v>
      </c>
    </row>
    <row r="23" spans="1:50" ht="13.5">
      <c r="A23" s="47" t="s">
        <v>129</v>
      </c>
      <c r="B23" s="13" t="s">
        <v>52</v>
      </c>
      <c r="C23" s="3" t="s">
        <v>47</v>
      </c>
      <c r="D23" s="3"/>
      <c r="E23" s="11" t="s">
        <v>206</v>
      </c>
      <c r="F23" s="11" t="s">
        <v>205</v>
      </c>
      <c r="G23" s="6" t="s">
        <v>205</v>
      </c>
      <c r="H23" s="6" t="s">
        <v>205</v>
      </c>
      <c r="I23" s="11" t="s">
        <v>205</v>
      </c>
      <c r="J23" s="6" t="s">
        <v>205</v>
      </c>
      <c r="K23" s="11" t="s">
        <v>205</v>
      </c>
      <c r="L23" s="6" t="s">
        <v>205</v>
      </c>
      <c r="M23" s="11" t="s">
        <v>205</v>
      </c>
      <c r="N23" s="6" t="s">
        <v>205</v>
      </c>
      <c r="O23" s="12" t="s">
        <v>205</v>
      </c>
      <c r="P23" s="11" t="s">
        <v>205</v>
      </c>
      <c r="Q23" s="6" t="s">
        <v>205</v>
      </c>
      <c r="R23" s="6" t="s">
        <v>205</v>
      </c>
      <c r="S23" s="11" t="s">
        <v>205</v>
      </c>
      <c r="T23" s="11" t="s">
        <v>205</v>
      </c>
      <c r="U23" s="6" t="s">
        <v>205</v>
      </c>
      <c r="V23" s="6" t="s">
        <v>205</v>
      </c>
      <c r="W23" s="11" t="s">
        <v>205</v>
      </c>
      <c r="X23" s="11" t="s">
        <v>205</v>
      </c>
      <c r="Y23" s="11" t="s">
        <v>205</v>
      </c>
      <c r="Z23" s="11" t="s">
        <v>205</v>
      </c>
      <c r="AA23" s="11" t="s">
        <v>205</v>
      </c>
      <c r="AB23" s="6" t="s">
        <v>205</v>
      </c>
      <c r="AC23" s="6" t="s">
        <v>205</v>
      </c>
      <c r="AD23" s="6" t="s">
        <v>205</v>
      </c>
      <c r="AE23" s="11" t="s">
        <v>205</v>
      </c>
      <c r="AF23" s="11" t="s">
        <v>205</v>
      </c>
      <c r="AG23" s="6" t="s">
        <v>205</v>
      </c>
      <c r="AH23" s="11" t="s">
        <v>205</v>
      </c>
      <c r="AI23" s="6" t="s">
        <v>205</v>
      </c>
      <c r="AJ23" s="11" t="s">
        <v>205</v>
      </c>
      <c r="AK23" s="11" t="s">
        <v>205</v>
      </c>
      <c r="AL23" s="46" t="s">
        <v>205</v>
      </c>
      <c r="AM23" s="8" t="s">
        <v>205</v>
      </c>
      <c r="AN23" s="46" t="s">
        <v>205</v>
      </c>
      <c r="AO23" s="8" t="s">
        <v>205</v>
      </c>
      <c r="AP23" s="46" t="s">
        <v>205</v>
      </c>
      <c r="AQ23" s="6"/>
      <c r="AR23" s="3"/>
      <c r="AS23" s="16">
        <f t="shared" si="0"/>
        <v>0</v>
      </c>
      <c r="AT23" s="17">
        <f t="shared" si="1"/>
        <v>0</v>
      </c>
      <c r="AU23" s="18">
        <v>0</v>
      </c>
      <c r="AV23" s="19">
        <f t="shared" si="2"/>
        <v>0</v>
      </c>
      <c r="AW23" s="20">
        <v>1</v>
      </c>
      <c r="AX23" s="21">
        <f t="shared" si="3"/>
        <v>0.045454545454545456</v>
      </c>
    </row>
    <row r="24" spans="1:50" ht="13.5">
      <c r="A24" s="36" t="s">
        <v>130</v>
      </c>
      <c r="B24" s="25" t="s">
        <v>7</v>
      </c>
      <c r="C24" s="3" t="s">
        <v>5</v>
      </c>
      <c r="D24" s="3"/>
      <c r="E24" s="11" t="s">
        <v>1</v>
      </c>
      <c r="F24" s="11" t="s">
        <v>1</v>
      </c>
      <c r="G24" s="6" t="s">
        <v>1</v>
      </c>
      <c r="H24" s="6" t="s">
        <v>1</v>
      </c>
      <c r="I24" s="11" t="s">
        <v>1</v>
      </c>
      <c r="J24" s="6" t="s">
        <v>1</v>
      </c>
      <c r="K24" s="11" t="s">
        <v>1</v>
      </c>
      <c r="L24" s="6" t="s">
        <v>1</v>
      </c>
      <c r="M24" s="11" t="s">
        <v>1</v>
      </c>
      <c r="N24" s="6" t="s">
        <v>1</v>
      </c>
      <c r="O24" s="11" t="s">
        <v>1</v>
      </c>
      <c r="P24" s="11" t="s">
        <v>1</v>
      </c>
      <c r="Q24" s="6" t="s">
        <v>1</v>
      </c>
      <c r="R24" s="6" t="s">
        <v>1</v>
      </c>
      <c r="S24" s="11" t="s">
        <v>1</v>
      </c>
      <c r="T24" s="11" t="s">
        <v>1</v>
      </c>
      <c r="U24" s="6" t="s">
        <v>1</v>
      </c>
      <c r="V24" s="6" t="s">
        <v>1</v>
      </c>
      <c r="W24" s="11" t="s">
        <v>1</v>
      </c>
      <c r="X24" s="11" t="s">
        <v>1</v>
      </c>
      <c r="Y24" s="11" t="s">
        <v>1</v>
      </c>
      <c r="Z24" s="11" t="s">
        <v>1</v>
      </c>
      <c r="AA24" s="11" t="s">
        <v>1</v>
      </c>
      <c r="AB24" s="6" t="s">
        <v>1</v>
      </c>
      <c r="AC24" s="6" t="s">
        <v>1</v>
      </c>
      <c r="AD24" s="6" t="s">
        <v>1</v>
      </c>
      <c r="AE24" s="11" t="s">
        <v>1</v>
      </c>
      <c r="AF24" s="11" t="s">
        <v>1</v>
      </c>
      <c r="AG24" s="6" t="s">
        <v>1</v>
      </c>
      <c r="AH24" s="11" t="s">
        <v>1</v>
      </c>
      <c r="AI24" s="6" t="s">
        <v>1</v>
      </c>
      <c r="AJ24" s="11" t="s">
        <v>1</v>
      </c>
      <c r="AK24" s="11" t="s">
        <v>209</v>
      </c>
      <c r="AL24" s="46" t="s">
        <v>211</v>
      </c>
      <c r="AM24" s="8" t="s">
        <v>211</v>
      </c>
      <c r="AN24" s="46" t="s">
        <v>211</v>
      </c>
      <c r="AO24" s="8" t="s">
        <v>211</v>
      </c>
      <c r="AP24" s="46" t="s">
        <v>211</v>
      </c>
      <c r="AQ24" s="6"/>
      <c r="AR24" s="3"/>
      <c r="AS24" s="16">
        <f t="shared" si="0"/>
        <v>0</v>
      </c>
      <c r="AT24" s="17">
        <f t="shared" si="1"/>
        <v>0</v>
      </c>
      <c r="AU24" s="18">
        <v>0</v>
      </c>
      <c r="AV24" s="19">
        <f t="shared" si="2"/>
        <v>0</v>
      </c>
      <c r="AW24" s="20">
        <v>0</v>
      </c>
      <c r="AX24" s="21">
        <f t="shared" si="3"/>
        <v>0</v>
      </c>
    </row>
    <row r="25" spans="1:50" ht="13.5">
      <c r="A25" s="36" t="s">
        <v>131</v>
      </c>
      <c r="B25" s="25" t="s">
        <v>8</v>
      </c>
      <c r="C25" s="3" t="s">
        <v>5</v>
      </c>
      <c r="D25" s="3"/>
      <c r="E25" s="11" t="s">
        <v>0</v>
      </c>
      <c r="F25" s="11" t="s">
        <v>1</v>
      </c>
      <c r="G25" s="6" t="s">
        <v>1</v>
      </c>
      <c r="H25" s="6" t="s">
        <v>1</v>
      </c>
      <c r="I25" s="11" t="s">
        <v>1</v>
      </c>
      <c r="J25" s="6" t="s">
        <v>1</v>
      </c>
      <c r="K25" s="11" t="s">
        <v>1</v>
      </c>
      <c r="L25" s="6" t="s">
        <v>1</v>
      </c>
      <c r="M25" s="11" t="s">
        <v>1</v>
      </c>
      <c r="N25" s="6" t="s">
        <v>1</v>
      </c>
      <c r="O25" s="11" t="s">
        <v>1</v>
      </c>
      <c r="P25" s="11" t="s">
        <v>1</v>
      </c>
      <c r="Q25" s="6" t="s">
        <v>1</v>
      </c>
      <c r="R25" s="6" t="s">
        <v>1</v>
      </c>
      <c r="S25" s="11" t="s">
        <v>1</v>
      </c>
      <c r="T25" s="11" t="s">
        <v>1</v>
      </c>
      <c r="U25" s="6" t="s">
        <v>1</v>
      </c>
      <c r="V25" s="6" t="s">
        <v>1</v>
      </c>
      <c r="W25" s="11" t="s">
        <v>1</v>
      </c>
      <c r="X25" s="11" t="s">
        <v>1</v>
      </c>
      <c r="Y25" s="11" t="s">
        <v>1</v>
      </c>
      <c r="Z25" s="11" t="s">
        <v>1</v>
      </c>
      <c r="AA25" s="11" t="s">
        <v>1</v>
      </c>
      <c r="AB25" s="6" t="s">
        <v>1</v>
      </c>
      <c r="AC25" s="6" t="s">
        <v>1</v>
      </c>
      <c r="AD25" s="6" t="s">
        <v>1</v>
      </c>
      <c r="AE25" s="11" t="s">
        <v>1</v>
      </c>
      <c r="AF25" s="11" t="s">
        <v>1</v>
      </c>
      <c r="AG25" s="6" t="s">
        <v>1</v>
      </c>
      <c r="AH25" s="11" t="s">
        <v>1</v>
      </c>
      <c r="AI25" s="6" t="s">
        <v>1</v>
      </c>
      <c r="AJ25" s="11" t="s">
        <v>1</v>
      </c>
      <c r="AK25" s="11" t="s">
        <v>1</v>
      </c>
      <c r="AL25" s="46" t="s">
        <v>210</v>
      </c>
      <c r="AM25" s="8" t="s">
        <v>210</v>
      </c>
      <c r="AN25" s="46" t="s">
        <v>210</v>
      </c>
      <c r="AO25" s="8" t="s">
        <v>210</v>
      </c>
      <c r="AP25" s="46" t="s">
        <v>210</v>
      </c>
      <c r="AQ25" s="6"/>
      <c r="AR25" s="3"/>
      <c r="AS25" s="16">
        <f t="shared" si="0"/>
        <v>0</v>
      </c>
      <c r="AT25" s="17">
        <f t="shared" si="1"/>
        <v>0</v>
      </c>
      <c r="AU25" s="18">
        <v>0</v>
      </c>
      <c r="AV25" s="19">
        <f t="shared" si="2"/>
        <v>0</v>
      </c>
      <c r="AW25" s="20">
        <v>0</v>
      </c>
      <c r="AX25" s="21">
        <f t="shared" si="3"/>
        <v>0</v>
      </c>
    </row>
    <row r="26" spans="1:50" ht="13.5">
      <c r="A26" s="36" t="s">
        <v>132</v>
      </c>
      <c r="B26" s="25" t="s">
        <v>9</v>
      </c>
      <c r="C26" s="3" t="s">
        <v>5</v>
      </c>
      <c r="D26" s="3"/>
      <c r="E26" s="11" t="s">
        <v>1</v>
      </c>
      <c r="F26" s="11" t="s">
        <v>1</v>
      </c>
      <c r="G26" s="6" t="s">
        <v>1</v>
      </c>
      <c r="H26" s="6" t="s">
        <v>1</v>
      </c>
      <c r="I26" s="11" t="s">
        <v>1</v>
      </c>
      <c r="J26" s="6" t="s">
        <v>1</v>
      </c>
      <c r="K26" s="11" t="s">
        <v>1</v>
      </c>
      <c r="L26" s="6" t="s">
        <v>1</v>
      </c>
      <c r="M26" s="11" t="s">
        <v>1</v>
      </c>
      <c r="N26" s="6" t="s">
        <v>1</v>
      </c>
      <c r="O26" s="11" t="s">
        <v>1</v>
      </c>
      <c r="P26" s="11" t="s">
        <v>1</v>
      </c>
      <c r="Q26" s="6" t="s">
        <v>1</v>
      </c>
      <c r="R26" s="6" t="s">
        <v>1</v>
      </c>
      <c r="S26" s="11" t="s">
        <v>1</v>
      </c>
      <c r="T26" s="11" t="s">
        <v>1</v>
      </c>
      <c r="U26" s="6" t="s">
        <v>1</v>
      </c>
      <c r="V26" s="6" t="s">
        <v>1</v>
      </c>
      <c r="W26" s="11" t="s">
        <v>1</v>
      </c>
      <c r="X26" s="11" t="s">
        <v>1</v>
      </c>
      <c r="Y26" s="11" t="s">
        <v>1</v>
      </c>
      <c r="Z26" s="11" t="s">
        <v>1</v>
      </c>
      <c r="AA26" s="11" t="s">
        <v>1</v>
      </c>
      <c r="AB26" s="6" t="s">
        <v>1</v>
      </c>
      <c r="AC26" s="6" t="s">
        <v>1</v>
      </c>
      <c r="AD26" s="6" t="s">
        <v>1</v>
      </c>
      <c r="AE26" s="11" t="s">
        <v>1</v>
      </c>
      <c r="AF26" s="11" t="s">
        <v>1</v>
      </c>
      <c r="AG26" s="6" t="s">
        <v>1</v>
      </c>
      <c r="AH26" s="11" t="s">
        <v>1</v>
      </c>
      <c r="AI26" s="6" t="s">
        <v>1</v>
      </c>
      <c r="AJ26" s="11" t="s">
        <v>1</v>
      </c>
      <c r="AK26" s="11" t="s">
        <v>1</v>
      </c>
      <c r="AL26" s="46" t="s">
        <v>210</v>
      </c>
      <c r="AM26" s="8" t="s">
        <v>210</v>
      </c>
      <c r="AN26" s="46" t="s">
        <v>210</v>
      </c>
      <c r="AO26" s="8" t="s">
        <v>210</v>
      </c>
      <c r="AP26" s="46" t="s">
        <v>210</v>
      </c>
      <c r="AQ26" s="6"/>
      <c r="AR26" s="3"/>
      <c r="AS26" s="16">
        <f t="shared" si="0"/>
        <v>0</v>
      </c>
      <c r="AT26" s="17">
        <f t="shared" si="1"/>
        <v>0</v>
      </c>
      <c r="AU26" s="18">
        <v>0</v>
      </c>
      <c r="AV26" s="19">
        <f t="shared" si="2"/>
        <v>0</v>
      </c>
      <c r="AW26" s="20">
        <v>0</v>
      </c>
      <c r="AX26" s="21">
        <f t="shared" si="3"/>
        <v>0</v>
      </c>
    </row>
    <row r="27" spans="1:50" ht="13.5">
      <c r="A27" s="36" t="s">
        <v>133</v>
      </c>
      <c r="B27" s="13" t="s">
        <v>182</v>
      </c>
      <c r="C27" s="3" t="s">
        <v>6</v>
      </c>
      <c r="D27" s="3"/>
      <c r="E27" s="11" t="s">
        <v>1</v>
      </c>
      <c r="F27" s="11" t="s">
        <v>1</v>
      </c>
      <c r="G27" s="6" t="s">
        <v>1</v>
      </c>
      <c r="H27" s="6" t="s">
        <v>1</v>
      </c>
      <c r="I27" s="11" t="s">
        <v>1</v>
      </c>
      <c r="J27" s="6" t="s">
        <v>1</v>
      </c>
      <c r="K27" s="11" t="s">
        <v>1</v>
      </c>
      <c r="L27" s="6" t="s">
        <v>1</v>
      </c>
      <c r="M27" s="11" t="s">
        <v>1</v>
      </c>
      <c r="N27" s="6" t="s">
        <v>1</v>
      </c>
      <c r="O27" s="12" t="s">
        <v>42</v>
      </c>
      <c r="P27" s="11" t="s">
        <v>1</v>
      </c>
      <c r="Q27" s="6" t="s">
        <v>1</v>
      </c>
      <c r="R27" s="6" t="s">
        <v>1</v>
      </c>
      <c r="S27" s="11" t="s">
        <v>1</v>
      </c>
      <c r="T27" s="11" t="s">
        <v>1</v>
      </c>
      <c r="U27" s="6" t="s">
        <v>1</v>
      </c>
      <c r="V27" s="6" t="s">
        <v>1</v>
      </c>
      <c r="W27" s="11" t="s">
        <v>1</v>
      </c>
      <c r="X27" s="11" t="s">
        <v>1</v>
      </c>
      <c r="Y27" s="11" t="s">
        <v>1</v>
      </c>
      <c r="Z27" s="11" t="s">
        <v>1</v>
      </c>
      <c r="AA27" s="11" t="s">
        <v>1</v>
      </c>
      <c r="AB27" s="6" t="s">
        <v>1</v>
      </c>
      <c r="AC27" s="6" t="s">
        <v>1</v>
      </c>
      <c r="AD27" s="6" t="s">
        <v>1</v>
      </c>
      <c r="AE27" s="11" t="s">
        <v>1</v>
      </c>
      <c r="AF27" s="11" t="s">
        <v>1</v>
      </c>
      <c r="AG27" s="6" t="s">
        <v>1</v>
      </c>
      <c r="AH27" s="11" t="s">
        <v>1</v>
      </c>
      <c r="AI27" s="6" t="s">
        <v>1</v>
      </c>
      <c r="AJ27" s="12" t="s">
        <v>42</v>
      </c>
      <c r="AK27" s="11" t="s">
        <v>1</v>
      </c>
      <c r="AL27" s="46" t="s">
        <v>210</v>
      </c>
      <c r="AM27" s="8" t="s">
        <v>210</v>
      </c>
      <c r="AN27" s="46" t="s">
        <v>210</v>
      </c>
      <c r="AO27" s="8" t="s">
        <v>210</v>
      </c>
      <c r="AP27" s="12" t="s">
        <v>42</v>
      </c>
      <c r="AQ27" s="6"/>
      <c r="AR27" s="3"/>
      <c r="AS27" s="16">
        <f t="shared" si="0"/>
        <v>3</v>
      </c>
      <c r="AT27" s="17">
        <f t="shared" si="1"/>
        <v>0.07894736842105263</v>
      </c>
      <c r="AU27" s="18">
        <v>0</v>
      </c>
      <c r="AV27" s="19">
        <f t="shared" si="2"/>
        <v>0</v>
      </c>
      <c r="AW27" s="20">
        <v>3</v>
      </c>
      <c r="AX27" s="21">
        <f t="shared" si="3"/>
        <v>0.13636363636363635</v>
      </c>
    </row>
    <row r="28" spans="1:50" ht="13.5">
      <c r="A28" s="36" t="s">
        <v>134</v>
      </c>
      <c r="B28" s="25" t="s">
        <v>15</v>
      </c>
      <c r="C28" s="3" t="s">
        <v>5</v>
      </c>
      <c r="D28" s="3"/>
      <c r="E28" s="11" t="s">
        <v>186</v>
      </c>
      <c r="F28" s="11" t="s">
        <v>185</v>
      </c>
      <c r="G28" s="6" t="s">
        <v>185</v>
      </c>
      <c r="H28" s="6" t="s">
        <v>185</v>
      </c>
      <c r="I28" s="11" t="s">
        <v>185</v>
      </c>
      <c r="J28" s="6" t="s">
        <v>185</v>
      </c>
      <c r="K28" s="11" t="s">
        <v>185</v>
      </c>
      <c r="L28" s="6" t="s">
        <v>185</v>
      </c>
      <c r="M28" s="11" t="s">
        <v>185</v>
      </c>
      <c r="N28" s="6" t="s">
        <v>185</v>
      </c>
      <c r="O28" s="11" t="s">
        <v>185</v>
      </c>
      <c r="P28" s="11" t="s">
        <v>185</v>
      </c>
      <c r="Q28" s="6" t="s">
        <v>185</v>
      </c>
      <c r="R28" s="6" t="s">
        <v>185</v>
      </c>
      <c r="S28" s="11" t="s">
        <v>185</v>
      </c>
      <c r="T28" s="11" t="s">
        <v>185</v>
      </c>
      <c r="U28" s="6" t="s">
        <v>185</v>
      </c>
      <c r="V28" s="6" t="s">
        <v>185</v>
      </c>
      <c r="W28" s="11" t="s">
        <v>185</v>
      </c>
      <c r="X28" s="11" t="s">
        <v>185</v>
      </c>
      <c r="Y28" s="11" t="s">
        <v>185</v>
      </c>
      <c r="Z28" s="11" t="s">
        <v>185</v>
      </c>
      <c r="AA28" s="11" t="s">
        <v>185</v>
      </c>
      <c r="AB28" s="6" t="s">
        <v>185</v>
      </c>
      <c r="AC28" s="6" t="s">
        <v>185</v>
      </c>
      <c r="AD28" s="6" t="s">
        <v>185</v>
      </c>
      <c r="AE28" s="11" t="s">
        <v>185</v>
      </c>
      <c r="AF28" s="11" t="s">
        <v>185</v>
      </c>
      <c r="AG28" s="6" t="s">
        <v>185</v>
      </c>
      <c r="AH28" s="11" t="s">
        <v>185</v>
      </c>
      <c r="AI28" s="6" t="s">
        <v>185</v>
      </c>
      <c r="AJ28" s="11" t="s">
        <v>185</v>
      </c>
      <c r="AK28" s="11" t="s">
        <v>185</v>
      </c>
      <c r="AL28" s="46" t="s">
        <v>185</v>
      </c>
      <c r="AM28" s="8" t="s">
        <v>185</v>
      </c>
      <c r="AN28" s="46" t="s">
        <v>185</v>
      </c>
      <c r="AO28" s="8" t="s">
        <v>185</v>
      </c>
      <c r="AP28" s="46" t="s">
        <v>185</v>
      </c>
      <c r="AQ28" s="6"/>
      <c r="AR28" s="3"/>
      <c r="AS28" s="16">
        <f t="shared" si="0"/>
        <v>0</v>
      </c>
      <c r="AT28" s="17">
        <f t="shared" si="1"/>
        <v>0</v>
      </c>
      <c r="AU28" s="18">
        <v>0</v>
      </c>
      <c r="AV28" s="19">
        <f t="shared" si="2"/>
        <v>0</v>
      </c>
      <c r="AW28" s="20">
        <v>0</v>
      </c>
      <c r="AX28" s="21">
        <f t="shared" si="3"/>
        <v>0</v>
      </c>
    </row>
    <row r="29" spans="1:50" ht="13.5">
      <c r="A29" s="36" t="s">
        <v>135</v>
      </c>
      <c r="B29" s="13" t="s">
        <v>16</v>
      </c>
      <c r="C29" s="3" t="s">
        <v>5</v>
      </c>
      <c r="D29" s="3" t="s">
        <v>174</v>
      </c>
      <c r="E29" s="11" t="s">
        <v>1</v>
      </c>
      <c r="F29" s="11" t="s">
        <v>1</v>
      </c>
      <c r="G29" s="6" t="s">
        <v>1</v>
      </c>
      <c r="H29" s="6" t="s">
        <v>1</v>
      </c>
      <c r="I29" s="11" t="s">
        <v>1</v>
      </c>
      <c r="J29" s="6" t="s">
        <v>1</v>
      </c>
      <c r="K29" s="11" t="s">
        <v>1</v>
      </c>
      <c r="L29" s="6" t="s">
        <v>1</v>
      </c>
      <c r="M29" s="12" t="s">
        <v>42</v>
      </c>
      <c r="N29" s="6" t="s">
        <v>1</v>
      </c>
      <c r="O29" s="11" t="s">
        <v>1</v>
      </c>
      <c r="P29" s="12" t="s">
        <v>42</v>
      </c>
      <c r="Q29" s="6" t="s">
        <v>1</v>
      </c>
      <c r="R29" s="6" t="s">
        <v>1</v>
      </c>
      <c r="S29" s="12" t="s">
        <v>42</v>
      </c>
      <c r="T29" s="11" t="s">
        <v>1</v>
      </c>
      <c r="U29" s="6" t="s">
        <v>1</v>
      </c>
      <c r="V29" s="6" t="s">
        <v>1</v>
      </c>
      <c r="W29" s="11" t="s">
        <v>1</v>
      </c>
      <c r="X29" s="11" t="s">
        <v>1</v>
      </c>
      <c r="Y29" s="11" t="s">
        <v>1</v>
      </c>
      <c r="Z29" s="12" t="s">
        <v>42</v>
      </c>
      <c r="AA29" s="11" t="s">
        <v>1</v>
      </c>
      <c r="AB29" s="6" t="s">
        <v>1</v>
      </c>
      <c r="AC29" s="6" t="s">
        <v>1</v>
      </c>
      <c r="AD29" s="6" t="s">
        <v>1</v>
      </c>
      <c r="AE29" s="11" t="s">
        <v>1</v>
      </c>
      <c r="AF29" s="11" t="s">
        <v>1</v>
      </c>
      <c r="AG29" s="6" t="s">
        <v>1</v>
      </c>
      <c r="AH29" s="11" t="s">
        <v>1</v>
      </c>
      <c r="AI29" s="6" t="s">
        <v>1</v>
      </c>
      <c r="AJ29" s="12" t="s">
        <v>42</v>
      </c>
      <c r="AK29" s="11" t="s">
        <v>1</v>
      </c>
      <c r="AL29" s="46" t="s">
        <v>210</v>
      </c>
      <c r="AM29" s="7" t="s">
        <v>42</v>
      </c>
      <c r="AN29" s="46" t="s">
        <v>210</v>
      </c>
      <c r="AO29" s="8" t="s">
        <v>210</v>
      </c>
      <c r="AP29" s="46" t="s">
        <v>210</v>
      </c>
      <c r="AQ29" s="6"/>
      <c r="AR29" s="3"/>
      <c r="AS29" s="16">
        <f t="shared" si="0"/>
        <v>6</v>
      </c>
      <c r="AT29" s="17">
        <f t="shared" si="1"/>
        <v>0.15789473684210525</v>
      </c>
      <c r="AU29" s="18">
        <v>1</v>
      </c>
      <c r="AV29" s="19">
        <f t="shared" si="2"/>
        <v>0.0625</v>
      </c>
      <c r="AW29" s="20">
        <v>5</v>
      </c>
      <c r="AX29" s="21">
        <f t="shared" si="3"/>
        <v>0.22727272727272727</v>
      </c>
    </row>
    <row r="30" spans="1:50" ht="13.5">
      <c r="A30" s="36" t="s">
        <v>136</v>
      </c>
      <c r="B30" s="13" t="s">
        <v>36</v>
      </c>
      <c r="C30" s="3" t="s">
        <v>6</v>
      </c>
      <c r="D30" s="3"/>
      <c r="E30" s="11" t="s">
        <v>1</v>
      </c>
      <c r="F30" s="11" t="s">
        <v>1</v>
      </c>
      <c r="G30" s="6" t="s">
        <v>1</v>
      </c>
      <c r="H30" s="6" t="s">
        <v>1</v>
      </c>
      <c r="I30" s="11" t="s">
        <v>1</v>
      </c>
      <c r="J30" s="6" t="s">
        <v>1</v>
      </c>
      <c r="K30" s="11" t="s">
        <v>1</v>
      </c>
      <c r="L30" s="6" t="s">
        <v>1</v>
      </c>
      <c r="M30" s="11" t="s">
        <v>1</v>
      </c>
      <c r="N30" s="6" t="s">
        <v>1</v>
      </c>
      <c r="O30" s="11" t="s">
        <v>1</v>
      </c>
      <c r="P30" s="11" t="s">
        <v>1</v>
      </c>
      <c r="Q30" s="6" t="s">
        <v>1</v>
      </c>
      <c r="R30" s="6" t="s">
        <v>1</v>
      </c>
      <c r="S30" s="11" t="s">
        <v>1</v>
      </c>
      <c r="T30" s="11" t="s">
        <v>1</v>
      </c>
      <c r="U30" s="6" t="s">
        <v>1</v>
      </c>
      <c r="V30" s="6" t="s">
        <v>1</v>
      </c>
      <c r="W30" s="11" t="s">
        <v>1</v>
      </c>
      <c r="X30" s="11" t="s">
        <v>1</v>
      </c>
      <c r="Y30" s="11" t="s">
        <v>1</v>
      </c>
      <c r="Z30" s="11" t="s">
        <v>1</v>
      </c>
      <c r="AA30" s="11" t="s">
        <v>1</v>
      </c>
      <c r="AB30" s="6" t="s">
        <v>1</v>
      </c>
      <c r="AC30" s="6" t="s">
        <v>1</v>
      </c>
      <c r="AD30" s="6" t="s">
        <v>1</v>
      </c>
      <c r="AE30" s="11" t="s">
        <v>1</v>
      </c>
      <c r="AF30" s="11" t="s">
        <v>1</v>
      </c>
      <c r="AG30" s="6" t="s">
        <v>1</v>
      </c>
      <c r="AH30" s="11" t="s">
        <v>1</v>
      </c>
      <c r="AI30" s="6" t="s">
        <v>1</v>
      </c>
      <c r="AJ30" s="11" t="s">
        <v>1</v>
      </c>
      <c r="AK30" s="11" t="s">
        <v>1</v>
      </c>
      <c r="AL30" s="46" t="s">
        <v>210</v>
      </c>
      <c r="AM30" s="8" t="s">
        <v>210</v>
      </c>
      <c r="AN30" s="46" t="s">
        <v>210</v>
      </c>
      <c r="AO30" s="8" t="s">
        <v>210</v>
      </c>
      <c r="AP30" s="46" t="s">
        <v>210</v>
      </c>
      <c r="AQ30" s="6"/>
      <c r="AR30" s="3"/>
      <c r="AS30" s="16">
        <f t="shared" si="0"/>
        <v>0</v>
      </c>
      <c r="AT30" s="17">
        <f t="shared" si="1"/>
        <v>0</v>
      </c>
      <c r="AU30" s="18">
        <v>0</v>
      </c>
      <c r="AV30" s="19">
        <f t="shared" si="2"/>
        <v>0</v>
      </c>
      <c r="AW30" s="20">
        <v>0</v>
      </c>
      <c r="AX30" s="21">
        <f t="shared" si="3"/>
        <v>0</v>
      </c>
    </row>
    <row r="31" spans="1:50" ht="13.5">
      <c r="A31" s="36" t="s">
        <v>137</v>
      </c>
      <c r="B31" s="13" t="s">
        <v>18</v>
      </c>
      <c r="C31" s="3" t="s">
        <v>6</v>
      </c>
      <c r="D31" s="3"/>
      <c r="E31" s="11" t="s">
        <v>208</v>
      </c>
      <c r="F31" s="11" t="s">
        <v>207</v>
      </c>
      <c r="G31" s="6" t="s">
        <v>207</v>
      </c>
      <c r="H31" s="6" t="s">
        <v>207</v>
      </c>
      <c r="I31" s="11" t="s">
        <v>207</v>
      </c>
      <c r="J31" s="6" t="s">
        <v>207</v>
      </c>
      <c r="K31" s="11" t="s">
        <v>207</v>
      </c>
      <c r="L31" s="6" t="s">
        <v>207</v>
      </c>
      <c r="M31" s="11" t="s">
        <v>207</v>
      </c>
      <c r="N31" s="6" t="s">
        <v>207</v>
      </c>
      <c r="O31" s="11" t="s">
        <v>207</v>
      </c>
      <c r="P31" s="11" t="s">
        <v>207</v>
      </c>
      <c r="Q31" s="6" t="s">
        <v>207</v>
      </c>
      <c r="R31" s="6" t="s">
        <v>207</v>
      </c>
      <c r="S31" s="11" t="s">
        <v>207</v>
      </c>
      <c r="T31" s="11" t="s">
        <v>207</v>
      </c>
      <c r="U31" s="6" t="s">
        <v>207</v>
      </c>
      <c r="V31" s="6" t="s">
        <v>207</v>
      </c>
      <c r="W31" s="11" t="s">
        <v>207</v>
      </c>
      <c r="X31" s="11" t="s">
        <v>207</v>
      </c>
      <c r="Y31" s="11" t="s">
        <v>207</v>
      </c>
      <c r="Z31" s="11" t="s">
        <v>207</v>
      </c>
      <c r="AA31" s="11" t="s">
        <v>207</v>
      </c>
      <c r="AB31" s="6" t="s">
        <v>207</v>
      </c>
      <c r="AC31" s="6" t="s">
        <v>207</v>
      </c>
      <c r="AD31" s="6" t="s">
        <v>207</v>
      </c>
      <c r="AE31" s="11" t="s">
        <v>207</v>
      </c>
      <c r="AF31" s="11" t="s">
        <v>207</v>
      </c>
      <c r="AG31" s="6" t="s">
        <v>207</v>
      </c>
      <c r="AH31" s="11" t="s">
        <v>207</v>
      </c>
      <c r="AI31" s="6" t="s">
        <v>207</v>
      </c>
      <c r="AJ31" s="11" t="s">
        <v>207</v>
      </c>
      <c r="AK31" s="11" t="s">
        <v>207</v>
      </c>
      <c r="AL31" s="46" t="s">
        <v>207</v>
      </c>
      <c r="AM31" s="8" t="s">
        <v>207</v>
      </c>
      <c r="AN31" s="46" t="s">
        <v>207</v>
      </c>
      <c r="AO31" s="8" t="s">
        <v>207</v>
      </c>
      <c r="AP31" s="46" t="s">
        <v>207</v>
      </c>
      <c r="AQ31" s="6"/>
      <c r="AR31" s="3"/>
      <c r="AS31" s="16">
        <f t="shared" si="0"/>
        <v>0</v>
      </c>
      <c r="AT31" s="17">
        <f t="shared" si="1"/>
        <v>0</v>
      </c>
      <c r="AU31" s="18">
        <v>0</v>
      </c>
      <c r="AV31" s="19">
        <f t="shared" si="2"/>
        <v>0</v>
      </c>
      <c r="AW31" s="20">
        <v>0</v>
      </c>
      <c r="AX31" s="21">
        <f t="shared" si="3"/>
        <v>0</v>
      </c>
    </row>
    <row r="32" spans="1:50" ht="13.5">
      <c r="A32" s="36" t="s">
        <v>138</v>
      </c>
      <c r="B32" s="13" t="s">
        <v>19</v>
      </c>
      <c r="C32" s="3" t="s">
        <v>50</v>
      </c>
      <c r="D32" s="3"/>
      <c r="E32" s="11" t="s">
        <v>1</v>
      </c>
      <c r="F32" s="11" t="s">
        <v>1</v>
      </c>
      <c r="G32" s="6" t="s">
        <v>1</v>
      </c>
      <c r="H32" s="6" t="s">
        <v>1</v>
      </c>
      <c r="I32" s="11" t="s">
        <v>1</v>
      </c>
      <c r="J32" s="6" t="s">
        <v>1</v>
      </c>
      <c r="K32" s="11" t="s">
        <v>1</v>
      </c>
      <c r="L32" s="6" t="s">
        <v>1</v>
      </c>
      <c r="M32" s="11" t="s">
        <v>1</v>
      </c>
      <c r="N32" s="6" t="s">
        <v>1</v>
      </c>
      <c r="O32" s="11" t="s">
        <v>1</v>
      </c>
      <c r="P32" s="11" t="s">
        <v>1</v>
      </c>
      <c r="Q32" s="6" t="s">
        <v>1</v>
      </c>
      <c r="R32" s="6" t="s">
        <v>1</v>
      </c>
      <c r="S32" s="11" t="s">
        <v>1</v>
      </c>
      <c r="T32" s="11" t="s">
        <v>1</v>
      </c>
      <c r="U32" s="6" t="s">
        <v>1</v>
      </c>
      <c r="V32" s="6" t="s">
        <v>1</v>
      </c>
      <c r="W32" s="11" t="s">
        <v>1</v>
      </c>
      <c r="X32" s="11" t="s">
        <v>1</v>
      </c>
      <c r="Y32" s="11" t="s">
        <v>1</v>
      </c>
      <c r="Z32" s="11" t="s">
        <v>1</v>
      </c>
      <c r="AA32" s="11" t="s">
        <v>1</v>
      </c>
      <c r="AB32" s="6" t="s">
        <v>1</v>
      </c>
      <c r="AC32" s="6" t="s">
        <v>1</v>
      </c>
      <c r="AD32" s="6" t="s">
        <v>1</v>
      </c>
      <c r="AE32" s="11" t="s">
        <v>1</v>
      </c>
      <c r="AF32" s="11" t="s">
        <v>1</v>
      </c>
      <c r="AG32" s="6" t="s">
        <v>1</v>
      </c>
      <c r="AH32" s="11" t="s">
        <v>1</v>
      </c>
      <c r="AI32" s="6" t="s">
        <v>1</v>
      </c>
      <c r="AJ32" s="11" t="s">
        <v>1</v>
      </c>
      <c r="AK32" s="11" t="s">
        <v>1</v>
      </c>
      <c r="AL32" s="46" t="s">
        <v>210</v>
      </c>
      <c r="AM32" s="8" t="s">
        <v>210</v>
      </c>
      <c r="AN32" s="46" t="s">
        <v>210</v>
      </c>
      <c r="AO32" s="8" t="s">
        <v>210</v>
      </c>
      <c r="AP32" s="46" t="s">
        <v>210</v>
      </c>
      <c r="AQ32" s="6"/>
      <c r="AR32" s="3"/>
      <c r="AS32" s="16">
        <f t="shared" si="0"/>
        <v>0</v>
      </c>
      <c r="AT32" s="17">
        <f t="shared" si="1"/>
        <v>0</v>
      </c>
      <c r="AU32" s="18">
        <v>0</v>
      </c>
      <c r="AV32" s="19">
        <f t="shared" si="2"/>
        <v>0</v>
      </c>
      <c r="AW32" s="20">
        <v>0</v>
      </c>
      <c r="AX32" s="21">
        <f t="shared" si="3"/>
        <v>0</v>
      </c>
    </row>
    <row r="33" spans="1:50" ht="13.5">
      <c r="A33" s="36" t="s">
        <v>139</v>
      </c>
      <c r="B33" s="13" t="s">
        <v>24</v>
      </c>
      <c r="C33" s="3" t="s">
        <v>6</v>
      </c>
      <c r="D33" s="3"/>
      <c r="E33" s="11" t="s">
        <v>1</v>
      </c>
      <c r="F33" s="11" t="s">
        <v>1</v>
      </c>
      <c r="G33" s="6" t="s">
        <v>1</v>
      </c>
      <c r="H33" s="6" t="s">
        <v>1</v>
      </c>
      <c r="I33" s="11" t="s">
        <v>1</v>
      </c>
      <c r="J33" s="6" t="s">
        <v>1</v>
      </c>
      <c r="K33" s="11" t="s">
        <v>1</v>
      </c>
      <c r="L33" s="6" t="s">
        <v>1</v>
      </c>
      <c r="M33" s="11" t="s">
        <v>1</v>
      </c>
      <c r="N33" s="6" t="s">
        <v>1</v>
      </c>
      <c r="O33" s="11" t="s">
        <v>1</v>
      </c>
      <c r="P33" s="11" t="s">
        <v>1</v>
      </c>
      <c r="Q33" s="6" t="s">
        <v>1</v>
      </c>
      <c r="R33" s="6" t="s">
        <v>1</v>
      </c>
      <c r="S33" s="11" t="s">
        <v>1</v>
      </c>
      <c r="T33" s="11" t="s">
        <v>1</v>
      </c>
      <c r="U33" s="6" t="s">
        <v>1</v>
      </c>
      <c r="V33" s="6" t="s">
        <v>1</v>
      </c>
      <c r="W33" s="11" t="s">
        <v>1</v>
      </c>
      <c r="X33" s="11" t="s">
        <v>1</v>
      </c>
      <c r="Y33" s="11" t="s">
        <v>1</v>
      </c>
      <c r="Z33" s="11" t="s">
        <v>1</v>
      </c>
      <c r="AA33" s="11" t="s">
        <v>1</v>
      </c>
      <c r="AB33" s="6" t="s">
        <v>1</v>
      </c>
      <c r="AC33" s="6" t="s">
        <v>1</v>
      </c>
      <c r="AD33" s="6" t="s">
        <v>1</v>
      </c>
      <c r="AE33" s="11" t="s">
        <v>1</v>
      </c>
      <c r="AF33" s="11" t="s">
        <v>1</v>
      </c>
      <c r="AG33" s="6" t="s">
        <v>1</v>
      </c>
      <c r="AH33" s="11" t="s">
        <v>1</v>
      </c>
      <c r="AI33" s="6" t="s">
        <v>1</v>
      </c>
      <c r="AJ33" s="12" t="s">
        <v>42</v>
      </c>
      <c r="AK33" s="11" t="s">
        <v>1</v>
      </c>
      <c r="AL33" s="46" t="s">
        <v>210</v>
      </c>
      <c r="AM33" s="8" t="s">
        <v>210</v>
      </c>
      <c r="AN33" s="46" t="s">
        <v>210</v>
      </c>
      <c r="AO33" s="8" t="s">
        <v>210</v>
      </c>
      <c r="AP33" s="46" t="s">
        <v>210</v>
      </c>
      <c r="AQ33" s="6"/>
      <c r="AR33" s="3"/>
      <c r="AS33" s="16">
        <f t="shared" si="0"/>
        <v>1</v>
      </c>
      <c r="AT33" s="17">
        <f t="shared" si="1"/>
        <v>0.02631578947368421</v>
      </c>
      <c r="AU33" s="18">
        <v>0</v>
      </c>
      <c r="AV33" s="19">
        <f t="shared" si="2"/>
        <v>0</v>
      </c>
      <c r="AW33" s="20">
        <v>1</v>
      </c>
      <c r="AX33" s="21">
        <f t="shared" si="3"/>
        <v>0.045454545454545456</v>
      </c>
    </row>
    <row r="34" spans="1:50" ht="13.5">
      <c r="A34" s="36" t="s">
        <v>139</v>
      </c>
      <c r="B34" s="25" t="s">
        <v>25</v>
      </c>
      <c r="C34" s="3" t="s">
        <v>5</v>
      </c>
      <c r="D34" s="3" t="s">
        <v>174</v>
      </c>
      <c r="E34" s="11" t="s">
        <v>1</v>
      </c>
      <c r="F34" s="11" t="s">
        <v>1</v>
      </c>
      <c r="G34" s="6" t="s">
        <v>1</v>
      </c>
      <c r="H34" s="6" t="s">
        <v>1</v>
      </c>
      <c r="I34" s="11" t="s">
        <v>1</v>
      </c>
      <c r="J34" s="6" t="s">
        <v>1</v>
      </c>
      <c r="K34" s="11" t="s">
        <v>1</v>
      </c>
      <c r="L34" s="6" t="s">
        <v>1</v>
      </c>
      <c r="M34" s="12" t="s">
        <v>42</v>
      </c>
      <c r="N34" s="6" t="s">
        <v>1</v>
      </c>
      <c r="O34" s="11" t="s">
        <v>1</v>
      </c>
      <c r="P34" s="11" t="s">
        <v>1</v>
      </c>
      <c r="Q34" s="6" t="s">
        <v>1</v>
      </c>
      <c r="R34" s="6" t="s">
        <v>1</v>
      </c>
      <c r="S34" s="11" t="s">
        <v>1</v>
      </c>
      <c r="T34" s="11" t="s">
        <v>1</v>
      </c>
      <c r="U34" s="6" t="s">
        <v>1</v>
      </c>
      <c r="V34" s="6" t="s">
        <v>1</v>
      </c>
      <c r="W34" s="11" t="s">
        <v>1</v>
      </c>
      <c r="X34" s="11" t="s">
        <v>1</v>
      </c>
      <c r="Y34" s="11" t="s">
        <v>1</v>
      </c>
      <c r="Z34" s="11" t="s">
        <v>1</v>
      </c>
      <c r="AA34" s="11" t="s">
        <v>1</v>
      </c>
      <c r="AB34" s="6" t="s">
        <v>1</v>
      </c>
      <c r="AC34" s="6" t="s">
        <v>1</v>
      </c>
      <c r="AD34" s="6" t="s">
        <v>1</v>
      </c>
      <c r="AE34" s="11" t="s">
        <v>1</v>
      </c>
      <c r="AF34" s="11" t="s">
        <v>1</v>
      </c>
      <c r="AG34" s="6" t="s">
        <v>1</v>
      </c>
      <c r="AH34" s="11" t="s">
        <v>1</v>
      </c>
      <c r="AI34" s="6" t="s">
        <v>1</v>
      </c>
      <c r="AJ34" s="12" t="s">
        <v>42</v>
      </c>
      <c r="AK34" s="11" t="s">
        <v>1</v>
      </c>
      <c r="AL34" s="46" t="s">
        <v>210</v>
      </c>
      <c r="AM34" s="8" t="s">
        <v>210</v>
      </c>
      <c r="AN34" s="46" t="s">
        <v>210</v>
      </c>
      <c r="AO34" s="8" t="s">
        <v>210</v>
      </c>
      <c r="AP34" s="12" t="s">
        <v>42</v>
      </c>
      <c r="AQ34" s="6"/>
      <c r="AR34" s="3"/>
      <c r="AS34" s="16">
        <f t="shared" si="0"/>
        <v>3</v>
      </c>
      <c r="AT34" s="17">
        <f t="shared" si="1"/>
        <v>0.07894736842105263</v>
      </c>
      <c r="AU34" s="18">
        <v>0</v>
      </c>
      <c r="AV34" s="19">
        <f t="shared" si="2"/>
        <v>0</v>
      </c>
      <c r="AW34" s="20">
        <v>3</v>
      </c>
      <c r="AX34" s="21">
        <f t="shared" si="3"/>
        <v>0.13636363636363635</v>
      </c>
    </row>
    <row r="35" spans="1:50" ht="13.5">
      <c r="A35" s="36" t="s">
        <v>140</v>
      </c>
      <c r="B35" s="13" t="s">
        <v>29</v>
      </c>
      <c r="C35" s="3" t="s">
        <v>6</v>
      </c>
      <c r="D35" s="3" t="s">
        <v>174</v>
      </c>
      <c r="E35" s="11" t="s">
        <v>1</v>
      </c>
      <c r="F35" s="11" t="s">
        <v>1</v>
      </c>
      <c r="G35" s="6" t="s">
        <v>1</v>
      </c>
      <c r="H35" s="6" t="s">
        <v>1</v>
      </c>
      <c r="I35" s="11" t="s">
        <v>1</v>
      </c>
      <c r="J35" s="6" t="s">
        <v>1</v>
      </c>
      <c r="K35" s="11" t="s">
        <v>1</v>
      </c>
      <c r="L35" s="6" t="s">
        <v>1</v>
      </c>
      <c r="M35" s="12" t="s">
        <v>42</v>
      </c>
      <c r="N35" s="6" t="s">
        <v>1</v>
      </c>
      <c r="O35" s="11" t="s">
        <v>1</v>
      </c>
      <c r="P35" s="11" t="s">
        <v>1</v>
      </c>
      <c r="Q35" s="6" t="s">
        <v>1</v>
      </c>
      <c r="R35" s="6" t="s">
        <v>1</v>
      </c>
      <c r="S35" s="11" t="s">
        <v>1</v>
      </c>
      <c r="T35" s="11" t="s">
        <v>1</v>
      </c>
      <c r="U35" s="6" t="s">
        <v>1</v>
      </c>
      <c r="V35" s="6" t="s">
        <v>1</v>
      </c>
      <c r="W35" s="11" t="s">
        <v>1</v>
      </c>
      <c r="X35" s="11" t="s">
        <v>1</v>
      </c>
      <c r="Y35" s="11" t="s">
        <v>1</v>
      </c>
      <c r="Z35" s="11" t="s">
        <v>1</v>
      </c>
      <c r="AA35" s="11" t="s">
        <v>1</v>
      </c>
      <c r="AB35" s="6" t="s">
        <v>1</v>
      </c>
      <c r="AC35" s="6" t="s">
        <v>1</v>
      </c>
      <c r="AD35" s="6" t="s">
        <v>1</v>
      </c>
      <c r="AE35" s="11" t="s">
        <v>1</v>
      </c>
      <c r="AF35" s="11" t="s">
        <v>1</v>
      </c>
      <c r="AG35" s="6" t="s">
        <v>1</v>
      </c>
      <c r="AH35" s="11" t="s">
        <v>1</v>
      </c>
      <c r="AI35" s="6" t="s">
        <v>1</v>
      </c>
      <c r="AJ35" s="12" t="s">
        <v>42</v>
      </c>
      <c r="AK35" s="11" t="s">
        <v>1</v>
      </c>
      <c r="AL35" s="46" t="s">
        <v>210</v>
      </c>
      <c r="AM35" s="8" t="s">
        <v>210</v>
      </c>
      <c r="AN35" s="46" t="s">
        <v>210</v>
      </c>
      <c r="AO35" s="8" t="s">
        <v>210</v>
      </c>
      <c r="AP35" s="46" t="s">
        <v>210</v>
      </c>
      <c r="AQ35" s="6"/>
      <c r="AR35" s="3"/>
      <c r="AS35" s="16">
        <f t="shared" si="0"/>
        <v>2</v>
      </c>
      <c r="AT35" s="17">
        <f t="shared" si="1"/>
        <v>0.05263157894736842</v>
      </c>
      <c r="AU35" s="18">
        <v>0</v>
      </c>
      <c r="AV35" s="19">
        <f t="shared" si="2"/>
        <v>0</v>
      </c>
      <c r="AW35" s="20">
        <v>2</v>
      </c>
      <c r="AX35" s="21">
        <f t="shared" si="3"/>
        <v>0.09090909090909091</v>
      </c>
    </row>
    <row r="36" spans="1:50" ht="13.5">
      <c r="A36" s="36" t="s">
        <v>141</v>
      </c>
      <c r="B36" s="25" t="s">
        <v>27</v>
      </c>
      <c r="C36" s="3" t="s">
        <v>5</v>
      </c>
      <c r="D36" s="3" t="s">
        <v>174</v>
      </c>
      <c r="E36" s="11" t="s">
        <v>1</v>
      </c>
      <c r="F36" s="11" t="s">
        <v>1</v>
      </c>
      <c r="G36" s="6" t="s">
        <v>1</v>
      </c>
      <c r="H36" s="6" t="s">
        <v>1</v>
      </c>
      <c r="I36" s="11" t="s">
        <v>1</v>
      </c>
      <c r="J36" s="6" t="s">
        <v>1</v>
      </c>
      <c r="K36" s="11" t="s">
        <v>1</v>
      </c>
      <c r="L36" s="6" t="s">
        <v>1</v>
      </c>
      <c r="M36" s="11" t="s">
        <v>1</v>
      </c>
      <c r="N36" s="6" t="s">
        <v>1</v>
      </c>
      <c r="O36" s="11" t="s">
        <v>1</v>
      </c>
      <c r="P36" s="11" t="s">
        <v>1</v>
      </c>
      <c r="Q36" s="6" t="s">
        <v>1</v>
      </c>
      <c r="R36" s="6" t="s">
        <v>1</v>
      </c>
      <c r="S36" s="11" t="s">
        <v>1</v>
      </c>
      <c r="T36" s="11" t="s">
        <v>1</v>
      </c>
      <c r="U36" s="6" t="s">
        <v>1</v>
      </c>
      <c r="V36" s="6" t="s">
        <v>1</v>
      </c>
      <c r="W36" s="12" t="s">
        <v>42</v>
      </c>
      <c r="X36" s="11" t="s">
        <v>1</v>
      </c>
      <c r="Y36" s="11" t="s">
        <v>1</v>
      </c>
      <c r="Z36" s="11" t="s">
        <v>1</v>
      </c>
      <c r="AA36" s="11" t="s">
        <v>1</v>
      </c>
      <c r="AB36" s="6" t="s">
        <v>1</v>
      </c>
      <c r="AC36" s="6" t="s">
        <v>1</v>
      </c>
      <c r="AD36" s="6" t="s">
        <v>1</v>
      </c>
      <c r="AE36" s="11" t="s">
        <v>1</v>
      </c>
      <c r="AF36" s="11" t="s">
        <v>1</v>
      </c>
      <c r="AG36" s="6" t="s">
        <v>1</v>
      </c>
      <c r="AH36" s="11" t="s">
        <v>1</v>
      </c>
      <c r="AI36" s="6" t="s">
        <v>1</v>
      </c>
      <c r="AJ36" s="11" t="s">
        <v>1</v>
      </c>
      <c r="AK36" s="11" t="s">
        <v>1</v>
      </c>
      <c r="AL36" s="46" t="s">
        <v>210</v>
      </c>
      <c r="AM36" s="8" t="s">
        <v>210</v>
      </c>
      <c r="AN36" s="46" t="s">
        <v>210</v>
      </c>
      <c r="AO36" s="8" t="s">
        <v>210</v>
      </c>
      <c r="AP36" s="46" t="s">
        <v>210</v>
      </c>
      <c r="AQ36" s="6"/>
      <c r="AR36" s="3"/>
      <c r="AS36" s="16">
        <f t="shared" si="0"/>
        <v>1</v>
      </c>
      <c r="AT36" s="17">
        <f t="shared" si="1"/>
        <v>0.02631578947368421</v>
      </c>
      <c r="AU36" s="18">
        <v>0</v>
      </c>
      <c r="AV36" s="19">
        <f t="shared" si="2"/>
        <v>0</v>
      </c>
      <c r="AW36" s="20">
        <v>1</v>
      </c>
      <c r="AX36" s="21">
        <f t="shared" si="3"/>
        <v>0.045454545454545456</v>
      </c>
    </row>
    <row r="37" spans="1:50" ht="13.5">
      <c r="A37" s="36" t="s">
        <v>142</v>
      </c>
      <c r="B37" s="25" t="s">
        <v>31</v>
      </c>
      <c r="C37" s="3" t="s">
        <v>5</v>
      </c>
      <c r="D37" s="3"/>
      <c r="E37" s="11" t="s">
        <v>1</v>
      </c>
      <c r="F37" s="11" t="s">
        <v>1</v>
      </c>
      <c r="G37" s="6" t="s">
        <v>1</v>
      </c>
      <c r="H37" s="6" t="s">
        <v>1</v>
      </c>
      <c r="I37" s="11" t="s">
        <v>1</v>
      </c>
      <c r="J37" s="6" t="s">
        <v>1</v>
      </c>
      <c r="K37" s="11" t="s">
        <v>1</v>
      </c>
      <c r="L37" s="6" t="s">
        <v>1</v>
      </c>
      <c r="M37" s="11" t="s">
        <v>1</v>
      </c>
      <c r="N37" s="6" t="s">
        <v>1</v>
      </c>
      <c r="O37" s="11" t="s">
        <v>1</v>
      </c>
      <c r="P37" s="11" t="s">
        <v>1</v>
      </c>
      <c r="Q37" s="6" t="s">
        <v>1</v>
      </c>
      <c r="R37" s="6" t="s">
        <v>1</v>
      </c>
      <c r="S37" s="11" t="s">
        <v>1</v>
      </c>
      <c r="T37" s="11" t="s">
        <v>1</v>
      </c>
      <c r="U37" s="6" t="s">
        <v>1</v>
      </c>
      <c r="V37" s="6" t="s">
        <v>1</v>
      </c>
      <c r="W37" s="11" t="s">
        <v>1</v>
      </c>
      <c r="X37" s="11" t="s">
        <v>1</v>
      </c>
      <c r="Y37" s="11" t="s">
        <v>1</v>
      </c>
      <c r="Z37" s="11" t="s">
        <v>1</v>
      </c>
      <c r="AA37" s="11" t="s">
        <v>1</v>
      </c>
      <c r="AB37" s="6" t="s">
        <v>1</v>
      </c>
      <c r="AC37" s="6" t="s">
        <v>1</v>
      </c>
      <c r="AD37" s="6" t="s">
        <v>1</v>
      </c>
      <c r="AE37" s="11" t="s">
        <v>1</v>
      </c>
      <c r="AF37" s="11" t="s">
        <v>1</v>
      </c>
      <c r="AG37" s="6" t="s">
        <v>1</v>
      </c>
      <c r="AH37" s="11" t="s">
        <v>1</v>
      </c>
      <c r="AI37" s="6" t="s">
        <v>1</v>
      </c>
      <c r="AJ37" s="11" t="s">
        <v>1</v>
      </c>
      <c r="AK37" s="11" t="s">
        <v>1</v>
      </c>
      <c r="AL37" s="46" t="s">
        <v>210</v>
      </c>
      <c r="AM37" s="8" t="s">
        <v>210</v>
      </c>
      <c r="AN37" s="46" t="s">
        <v>210</v>
      </c>
      <c r="AO37" s="8" t="s">
        <v>210</v>
      </c>
      <c r="AP37" s="46" t="s">
        <v>210</v>
      </c>
      <c r="AQ37" s="6"/>
      <c r="AR37" s="3"/>
      <c r="AS37" s="16">
        <f t="shared" si="0"/>
        <v>0</v>
      </c>
      <c r="AT37" s="17">
        <f t="shared" si="1"/>
        <v>0</v>
      </c>
      <c r="AU37" s="18">
        <v>0</v>
      </c>
      <c r="AV37" s="19">
        <f t="shared" si="2"/>
        <v>0</v>
      </c>
      <c r="AW37" s="20">
        <v>0</v>
      </c>
      <c r="AX37" s="21">
        <f t="shared" si="3"/>
        <v>0</v>
      </c>
    </row>
    <row r="38" spans="1:50" ht="13.5">
      <c r="A38" s="36" t="s">
        <v>143</v>
      </c>
      <c r="B38" s="13" t="s">
        <v>28</v>
      </c>
      <c r="C38" s="3" t="s">
        <v>5</v>
      </c>
      <c r="D38" s="3" t="s">
        <v>174</v>
      </c>
      <c r="E38" s="11" t="s">
        <v>1</v>
      </c>
      <c r="F38" s="11" t="s">
        <v>1</v>
      </c>
      <c r="G38" s="6" t="s">
        <v>1</v>
      </c>
      <c r="H38" s="7" t="s">
        <v>42</v>
      </c>
      <c r="I38" s="11" t="s">
        <v>1</v>
      </c>
      <c r="J38" s="6" t="s">
        <v>1</v>
      </c>
      <c r="K38" s="11" t="s">
        <v>1</v>
      </c>
      <c r="L38" s="6" t="s">
        <v>1</v>
      </c>
      <c r="M38" s="12" t="s">
        <v>42</v>
      </c>
      <c r="N38" s="6" t="s">
        <v>1</v>
      </c>
      <c r="O38" s="11" t="s">
        <v>1</v>
      </c>
      <c r="P38" s="12" t="s">
        <v>42</v>
      </c>
      <c r="Q38" s="7" t="s">
        <v>42</v>
      </c>
      <c r="R38" s="7" t="s">
        <v>42</v>
      </c>
      <c r="S38" s="11" t="s">
        <v>1</v>
      </c>
      <c r="T38" s="11" t="s">
        <v>1</v>
      </c>
      <c r="U38" s="6" t="s">
        <v>1</v>
      </c>
      <c r="V38" s="7" t="s">
        <v>42</v>
      </c>
      <c r="W38" s="12" t="s">
        <v>42</v>
      </c>
      <c r="X38" s="11" t="s">
        <v>1</v>
      </c>
      <c r="Y38" s="11" t="s">
        <v>1</v>
      </c>
      <c r="Z38" s="12" t="s">
        <v>42</v>
      </c>
      <c r="AA38" s="11" t="s">
        <v>1</v>
      </c>
      <c r="AB38" s="6" t="s">
        <v>1</v>
      </c>
      <c r="AC38" s="6" t="s">
        <v>1</v>
      </c>
      <c r="AD38" s="6" t="s">
        <v>1</v>
      </c>
      <c r="AE38" s="12" t="s">
        <v>42</v>
      </c>
      <c r="AF38" s="11" t="s">
        <v>1</v>
      </c>
      <c r="AG38" s="6" t="s">
        <v>1</v>
      </c>
      <c r="AH38" s="11" t="s">
        <v>1</v>
      </c>
      <c r="AI38" s="6" t="s">
        <v>1</v>
      </c>
      <c r="AJ38" s="11" t="s">
        <v>1</v>
      </c>
      <c r="AK38" s="11" t="s">
        <v>1</v>
      </c>
      <c r="AL38" s="46" t="s">
        <v>210</v>
      </c>
      <c r="AM38" s="8" t="s">
        <v>210</v>
      </c>
      <c r="AN38" s="46" t="s">
        <v>210</v>
      </c>
      <c r="AO38" s="8" t="s">
        <v>210</v>
      </c>
      <c r="AP38" s="12" t="s">
        <v>42</v>
      </c>
      <c r="AQ38" s="6"/>
      <c r="AR38" s="3"/>
      <c r="AS38" s="16">
        <f t="shared" si="0"/>
        <v>10</v>
      </c>
      <c r="AT38" s="17">
        <f t="shared" si="1"/>
        <v>0.2631578947368421</v>
      </c>
      <c r="AU38" s="18">
        <v>4</v>
      </c>
      <c r="AV38" s="19">
        <f t="shared" si="2"/>
        <v>0.25</v>
      </c>
      <c r="AW38" s="20">
        <v>6</v>
      </c>
      <c r="AX38" s="21">
        <f t="shared" si="3"/>
        <v>0.2727272727272727</v>
      </c>
    </row>
    <row r="39" spans="1:50" ht="13.5">
      <c r="A39" s="36" t="s">
        <v>144</v>
      </c>
      <c r="B39" s="13" t="s">
        <v>46</v>
      </c>
      <c r="C39" s="3" t="s">
        <v>47</v>
      </c>
      <c r="D39" s="3"/>
      <c r="E39" s="11" t="s">
        <v>1</v>
      </c>
      <c r="F39" s="11" t="s">
        <v>1</v>
      </c>
      <c r="G39" s="6" t="s">
        <v>1</v>
      </c>
      <c r="H39" s="6" t="s">
        <v>1</v>
      </c>
      <c r="I39" s="11" t="s">
        <v>1</v>
      </c>
      <c r="J39" s="6" t="s">
        <v>1</v>
      </c>
      <c r="K39" s="11" t="s">
        <v>1</v>
      </c>
      <c r="L39" s="6" t="s">
        <v>1</v>
      </c>
      <c r="M39" s="11" t="s">
        <v>1</v>
      </c>
      <c r="N39" s="6" t="s">
        <v>1</v>
      </c>
      <c r="O39" s="11" t="s">
        <v>1</v>
      </c>
      <c r="P39" s="12" t="s">
        <v>42</v>
      </c>
      <c r="Q39" s="6" t="s">
        <v>1</v>
      </c>
      <c r="R39" s="6" t="s">
        <v>1</v>
      </c>
      <c r="S39" s="11" t="s">
        <v>1</v>
      </c>
      <c r="T39" s="11" t="s">
        <v>1</v>
      </c>
      <c r="U39" s="6" t="s">
        <v>1</v>
      </c>
      <c r="V39" s="6" t="s">
        <v>1</v>
      </c>
      <c r="W39" s="11" t="s">
        <v>1</v>
      </c>
      <c r="X39" s="11" t="s">
        <v>1</v>
      </c>
      <c r="Y39" s="11" t="s">
        <v>1</v>
      </c>
      <c r="Z39" s="11" t="s">
        <v>1</v>
      </c>
      <c r="AA39" s="11" t="s">
        <v>1</v>
      </c>
      <c r="AB39" s="6" t="s">
        <v>1</v>
      </c>
      <c r="AC39" s="6" t="s">
        <v>1</v>
      </c>
      <c r="AD39" s="6" t="s">
        <v>1</v>
      </c>
      <c r="AE39" s="11" t="s">
        <v>1</v>
      </c>
      <c r="AF39" s="11" t="s">
        <v>1</v>
      </c>
      <c r="AG39" s="6" t="s">
        <v>1</v>
      </c>
      <c r="AH39" s="11" t="s">
        <v>1</v>
      </c>
      <c r="AI39" s="6" t="s">
        <v>1</v>
      </c>
      <c r="AJ39" s="11" t="s">
        <v>1</v>
      </c>
      <c r="AK39" s="11" t="s">
        <v>1</v>
      </c>
      <c r="AL39" s="46" t="s">
        <v>210</v>
      </c>
      <c r="AM39" s="8" t="s">
        <v>210</v>
      </c>
      <c r="AN39" s="46" t="s">
        <v>210</v>
      </c>
      <c r="AO39" s="8" t="s">
        <v>210</v>
      </c>
      <c r="AP39" s="46" t="s">
        <v>210</v>
      </c>
      <c r="AQ39" s="6"/>
      <c r="AR39" s="3"/>
      <c r="AS39" s="16">
        <f t="shared" si="0"/>
        <v>1</v>
      </c>
      <c r="AT39" s="17">
        <f t="shared" si="1"/>
        <v>0.02631578947368421</v>
      </c>
      <c r="AU39" s="18">
        <v>0</v>
      </c>
      <c r="AV39" s="19">
        <f t="shared" si="2"/>
        <v>0</v>
      </c>
      <c r="AW39" s="20">
        <v>1</v>
      </c>
      <c r="AX39" s="21">
        <f t="shared" si="3"/>
        <v>0.045454545454545456</v>
      </c>
    </row>
    <row r="40" spans="2:50" ht="13.5">
      <c r="B40" s="25" t="s">
        <v>30</v>
      </c>
      <c r="C40" s="3" t="s">
        <v>5</v>
      </c>
      <c r="D40" s="3"/>
      <c r="E40" s="11" t="s">
        <v>1</v>
      </c>
      <c r="F40" s="11" t="s">
        <v>1</v>
      </c>
      <c r="G40" s="6" t="s">
        <v>1</v>
      </c>
      <c r="H40" s="6" t="s">
        <v>1</v>
      </c>
      <c r="I40" s="11" t="s">
        <v>1</v>
      </c>
      <c r="J40" s="6" t="s">
        <v>1</v>
      </c>
      <c r="K40" s="11" t="s">
        <v>1</v>
      </c>
      <c r="L40" s="6" t="s">
        <v>1</v>
      </c>
      <c r="M40" s="11" t="s">
        <v>1</v>
      </c>
      <c r="N40" s="6" t="s">
        <v>1</v>
      </c>
      <c r="O40" s="11" t="s">
        <v>1</v>
      </c>
      <c r="P40" s="11" t="s">
        <v>1</v>
      </c>
      <c r="Q40" s="6" t="s">
        <v>1</v>
      </c>
      <c r="R40" s="6" t="s">
        <v>1</v>
      </c>
      <c r="S40" s="11" t="s">
        <v>1</v>
      </c>
      <c r="T40" s="11" t="s">
        <v>1</v>
      </c>
      <c r="U40" s="6" t="s">
        <v>1</v>
      </c>
      <c r="V40" s="6" t="s">
        <v>1</v>
      </c>
      <c r="W40" s="11" t="s">
        <v>1</v>
      </c>
      <c r="X40" s="11" t="s">
        <v>1</v>
      </c>
      <c r="Y40" s="11" t="s">
        <v>1</v>
      </c>
      <c r="Z40" s="11" t="s">
        <v>1</v>
      </c>
      <c r="AA40" s="11" t="s">
        <v>1</v>
      </c>
      <c r="AB40" s="6" t="s">
        <v>1</v>
      </c>
      <c r="AC40" s="6" t="s">
        <v>1</v>
      </c>
      <c r="AD40" s="6" t="s">
        <v>1</v>
      </c>
      <c r="AE40" s="11" t="s">
        <v>1</v>
      </c>
      <c r="AF40" s="11" t="s">
        <v>1</v>
      </c>
      <c r="AG40" s="6" t="s">
        <v>1</v>
      </c>
      <c r="AH40" s="11" t="s">
        <v>1</v>
      </c>
      <c r="AI40" s="6" t="s">
        <v>1</v>
      </c>
      <c r="AJ40" s="11" t="s">
        <v>1</v>
      </c>
      <c r="AK40" s="11" t="s">
        <v>1</v>
      </c>
      <c r="AL40" s="46" t="s">
        <v>210</v>
      </c>
      <c r="AM40" s="8" t="s">
        <v>210</v>
      </c>
      <c r="AN40" s="46" t="s">
        <v>210</v>
      </c>
      <c r="AO40" s="8" t="s">
        <v>210</v>
      </c>
      <c r="AP40" s="46" t="s">
        <v>210</v>
      </c>
      <c r="AQ40" s="6"/>
      <c r="AR40" s="3"/>
      <c r="AS40" s="16">
        <f t="shared" si="0"/>
        <v>0</v>
      </c>
      <c r="AT40" s="17">
        <f t="shared" si="1"/>
        <v>0</v>
      </c>
      <c r="AU40" s="18">
        <v>0</v>
      </c>
      <c r="AV40" s="19">
        <f t="shared" si="2"/>
        <v>0</v>
      </c>
      <c r="AW40" s="20">
        <v>0</v>
      </c>
      <c r="AX40" s="21">
        <f t="shared" si="3"/>
        <v>0</v>
      </c>
    </row>
    <row r="41" spans="2:50" ht="13.5">
      <c r="B41" s="13" t="s">
        <v>37</v>
      </c>
      <c r="C41" s="3" t="s">
        <v>6</v>
      </c>
      <c r="D41" s="3"/>
      <c r="E41" s="11" t="s">
        <v>1</v>
      </c>
      <c r="F41" s="11" t="s">
        <v>1</v>
      </c>
      <c r="G41" s="6" t="s">
        <v>1</v>
      </c>
      <c r="H41" s="6" t="s">
        <v>1</v>
      </c>
      <c r="I41" s="11" t="s">
        <v>1</v>
      </c>
      <c r="J41" s="6" t="s">
        <v>1</v>
      </c>
      <c r="K41" s="11" t="s">
        <v>1</v>
      </c>
      <c r="L41" s="6" t="s">
        <v>1</v>
      </c>
      <c r="M41" s="11" t="s">
        <v>1</v>
      </c>
      <c r="N41" s="6" t="s">
        <v>1</v>
      </c>
      <c r="O41" s="11" t="s">
        <v>1</v>
      </c>
      <c r="P41" s="11" t="s">
        <v>1</v>
      </c>
      <c r="Q41" s="6" t="s">
        <v>1</v>
      </c>
      <c r="R41" s="6" t="s">
        <v>1</v>
      </c>
      <c r="S41" s="11" t="s">
        <v>1</v>
      </c>
      <c r="T41" s="11" t="s">
        <v>1</v>
      </c>
      <c r="U41" s="6" t="s">
        <v>1</v>
      </c>
      <c r="V41" s="6" t="s">
        <v>1</v>
      </c>
      <c r="W41" s="11" t="s">
        <v>1</v>
      </c>
      <c r="X41" s="11" t="s">
        <v>1</v>
      </c>
      <c r="Y41" s="11" t="s">
        <v>1</v>
      </c>
      <c r="Z41" s="11" t="s">
        <v>1</v>
      </c>
      <c r="AA41" s="11" t="s">
        <v>1</v>
      </c>
      <c r="AB41" s="6" t="s">
        <v>1</v>
      </c>
      <c r="AC41" s="6" t="s">
        <v>1</v>
      </c>
      <c r="AD41" s="6" t="s">
        <v>1</v>
      </c>
      <c r="AE41" s="11" t="s">
        <v>1</v>
      </c>
      <c r="AF41" s="11" t="s">
        <v>1</v>
      </c>
      <c r="AG41" s="6" t="s">
        <v>1</v>
      </c>
      <c r="AH41" s="11" t="s">
        <v>1</v>
      </c>
      <c r="AI41" s="6" t="s">
        <v>1</v>
      </c>
      <c r="AJ41" s="11" t="s">
        <v>1</v>
      </c>
      <c r="AK41" s="11" t="s">
        <v>1</v>
      </c>
      <c r="AL41" s="46" t="s">
        <v>210</v>
      </c>
      <c r="AM41" s="8" t="s">
        <v>210</v>
      </c>
      <c r="AN41" s="46" t="s">
        <v>210</v>
      </c>
      <c r="AO41" s="8" t="s">
        <v>210</v>
      </c>
      <c r="AP41" s="46" t="s">
        <v>210</v>
      </c>
      <c r="AQ41" s="6"/>
      <c r="AR41" s="3"/>
      <c r="AS41" s="16">
        <f t="shared" si="0"/>
        <v>0</v>
      </c>
      <c r="AT41" s="17">
        <f t="shared" si="1"/>
        <v>0</v>
      </c>
      <c r="AU41" s="18">
        <v>0</v>
      </c>
      <c r="AV41" s="19">
        <f t="shared" si="2"/>
        <v>0</v>
      </c>
      <c r="AW41" s="20">
        <v>0</v>
      </c>
      <c r="AX41" s="21">
        <f t="shared" si="3"/>
        <v>0</v>
      </c>
    </row>
    <row r="42" spans="2:50" ht="13.5">
      <c r="B42" s="13" t="s">
        <v>84</v>
      </c>
      <c r="C42" s="3" t="s">
        <v>80</v>
      </c>
      <c r="D42" s="3"/>
      <c r="E42" s="11" t="s">
        <v>1</v>
      </c>
      <c r="F42" s="12" t="s">
        <v>42</v>
      </c>
      <c r="G42" s="6" t="s">
        <v>1</v>
      </c>
      <c r="H42" s="7" t="s">
        <v>42</v>
      </c>
      <c r="I42" s="11" t="s">
        <v>1</v>
      </c>
      <c r="J42" s="6" t="s">
        <v>1</v>
      </c>
      <c r="K42" s="12" t="s">
        <v>42</v>
      </c>
      <c r="L42" s="6" t="s">
        <v>1</v>
      </c>
      <c r="M42" s="11" t="s">
        <v>1</v>
      </c>
      <c r="N42" s="6" t="s">
        <v>1</v>
      </c>
      <c r="O42" s="11" t="s">
        <v>1</v>
      </c>
      <c r="P42" s="11" t="s">
        <v>1</v>
      </c>
      <c r="Q42" s="6" t="s">
        <v>1</v>
      </c>
      <c r="R42" s="6" t="s">
        <v>1</v>
      </c>
      <c r="S42" s="11" t="s">
        <v>1</v>
      </c>
      <c r="T42" s="11" t="s">
        <v>1</v>
      </c>
      <c r="U42" s="6" t="s">
        <v>1</v>
      </c>
      <c r="V42" s="6" t="s">
        <v>1</v>
      </c>
      <c r="W42" s="12" t="s">
        <v>42</v>
      </c>
      <c r="X42" s="12" t="s">
        <v>42</v>
      </c>
      <c r="Y42" s="12" t="s">
        <v>42</v>
      </c>
      <c r="Z42" s="11" t="s">
        <v>1</v>
      </c>
      <c r="AA42" s="11" t="s">
        <v>1</v>
      </c>
      <c r="AB42" s="6" t="s">
        <v>1</v>
      </c>
      <c r="AC42" s="6" t="s">
        <v>1</v>
      </c>
      <c r="AD42" s="6" t="s">
        <v>1</v>
      </c>
      <c r="AE42" s="11" t="s">
        <v>1</v>
      </c>
      <c r="AF42" s="12" t="s">
        <v>42</v>
      </c>
      <c r="AG42" s="6" t="s">
        <v>1</v>
      </c>
      <c r="AH42" s="11" t="s">
        <v>1</v>
      </c>
      <c r="AI42" s="6" t="s">
        <v>1</v>
      </c>
      <c r="AJ42" s="11" t="s">
        <v>1</v>
      </c>
      <c r="AK42" s="11" t="s">
        <v>1</v>
      </c>
      <c r="AL42" s="12" t="s">
        <v>42</v>
      </c>
      <c r="AM42" s="7" t="s">
        <v>42</v>
      </c>
      <c r="AN42" s="12" t="s">
        <v>42</v>
      </c>
      <c r="AO42" s="8" t="s">
        <v>210</v>
      </c>
      <c r="AP42" s="12" t="s">
        <v>42</v>
      </c>
      <c r="AQ42" s="6"/>
      <c r="AR42" s="3"/>
      <c r="AS42" s="16">
        <f t="shared" si="0"/>
        <v>10</v>
      </c>
      <c r="AT42" s="17">
        <f t="shared" si="1"/>
        <v>0.2631578947368421</v>
      </c>
      <c r="AU42" s="18">
        <v>2</v>
      </c>
      <c r="AV42" s="19">
        <f t="shared" si="2"/>
        <v>0.125</v>
      </c>
      <c r="AW42" s="20">
        <v>9</v>
      </c>
      <c r="AX42" s="21">
        <f t="shared" si="3"/>
        <v>0.4090909090909091</v>
      </c>
    </row>
    <row r="43" spans="2:50" ht="13.5">
      <c r="B43" s="25" t="s">
        <v>107</v>
      </c>
      <c r="C43" s="3" t="s">
        <v>5</v>
      </c>
      <c r="D43" s="3"/>
      <c r="E43" s="12" t="s">
        <v>42</v>
      </c>
      <c r="F43" s="12" t="s">
        <v>42</v>
      </c>
      <c r="G43" s="6" t="s">
        <v>1</v>
      </c>
      <c r="H43" s="7" t="s">
        <v>42</v>
      </c>
      <c r="I43" s="11" t="s">
        <v>1</v>
      </c>
      <c r="J43" s="6" t="s">
        <v>1</v>
      </c>
      <c r="K43" s="11" t="s">
        <v>1</v>
      </c>
      <c r="L43" s="6" t="s">
        <v>1</v>
      </c>
      <c r="M43" s="11" t="s">
        <v>1</v>
      </c>
      <c r="N43" s="6" t="s">
        <v>1</v>
      </c>
      <c r="O43" s="11" t="s">
        <v>1</v>
      </c>
      <c r="P43" s="11" t="s">
        <v>1</v>
      </c>
      <c r="Q43" s="6" t="s">
        <v>1</v>
      </c>
      <c r="R43" s="6" t="s">
        <v>1</v>
      </c>
      <c r="S43" s="11" t="s">
        <v>1</v>
      </c>
      <c r="T43" s="11" t="s">
        <v>1</v>
      </c>
      <c r="U43" s="6" t="s">
        <v>1</v>
      </c>
      <c r="V43" s="6" t="s">
        <v>1</v>
      </c>
      <c r="W43" s="11" t="s">
        <v>1</v>
      </c>
      <c r="X43" s="11" t="s">
        <v>1</v>
      </c>
      <c r="Y43" s="11" t="s">
        <v>1</v>
      </c>
      <c r="Z43" s="11" t="s">
        <v>1</v>
      </c>
      <c r="AA43" s="11" t="s">
        <v>1</v>
      </c>
      <c r="AB43" s="6" t="s">
        <v>1</v>
      </c>
      <c r="AC43" s="6" t="s">
        <v>1</v>
      </c>
      <c r="AD43" s="6" t="s">
        <v>1</v>
      </c>
      <c r="AE43" s="11" t="s">
        <v>1</v>
      </c>
      <c r="AF43" s="11" t="s">
        <v>1</v>
      </c>
      <c r="AG43" s="6" t="s">
        <v>1</v>
      </c>
      <c r="AH43" s="11" t="s">
        <v>1</v>
      </c>
      <c r="AI43" s="6" t="s">
        <v>1</v>
      </c>
      <c r="AJ43" s="11" t="s">
        <v>1</v>
      </c>
      <c r="AK43" s="11" t="s">
        <v>1</v>
      </c>
      <c r="AL43" s="46" t="s">
        <v>210</v>
      </c>
      <c r="AM43" s="8" t="s">
        <v>210</v>
      </c>
      <c r="AN43" s="46" t="s">
        <v>210</v>
      </c>
      <c r="AO43" s="8" t="s">
        <v>210</v>
      </c>
      <c r="AP43" s="46" t="s">
        <v>210</v>
      </c>
      <c r="AQ43" s="6"/>
      <c r="AR43" s="3"/>
      <c r="AS43" s="16">
        <f t="shared" si="0"/>
        <v>1</v>
      </c>
      <c r="AT43" s="17">
        <f t="shared" si="1"/>
        <v>0.02631578947368421</v>
      </c>
      <c r="AU43" s="18">
        <v>1</v>
      </c>
      <c r="AV43" s="19">
        <f t="shared" si="2"/>
        <v>0.0625</v>
      </c>
      <c r="AW43" s="20">
        <v>3</v>
      </c>
      <c r="AX43" s="21">
        <f t="shared" si="3"/>
        <v>0.13636363636363635</v>
      </c>
    </row>
    <row r="44" spans="1:50" ht="13.5">
      <c r="A44" s="48" t="s">
        <v>175</v>
      </c>
      <c r="B44" s="13" t="s">
        <v>176</v>
      </c>
      <c r="C44" s="3" t="s">
        <v>5</v>
      </c>
      <c r="E44" s="7"/>
      <c r="F44" s="7"/>
      <c r="G44" s="6"/>
      <c r="H44" s="7"/>
      <c r="I44" s="11" t="s">
        <v>1</v>
      </c>
      <c r="J44" s="7" t="s">
        <v>42</v>
      </c>
      <c r="K44" s="11" t="s">
        <v>1</v>
      </c>
      <c r="L44" s="7" t="s">
        <v>42</v>
      </c>
      <c r="M44" s="12" t="s">
        <v>42</v>
      </c>
      <c r="N44" s="6" t="s">
        <v>1</v>
      </c>
      <c r="O44" s="12" t="s">
        <v>42</v>
      </c>
      <c r="P44" s="12" t="s">
        <v>42</v>
      </c>
      <c r="Q44" s="7" t="s">
        <v>42</v>
      </c>
      <c r="R44" s="7" t="s">
        <v>42</v>
      </c>
      <c r="S44" s="11" t="s">
        <v>1</v>
      </c>
      <c r="T44" s="11" t="s">
        <v>1</v>
      </c>
      <c r="U44" s="6" t="s">
        <v>1</v>
      </c>
      <c r="V44" s="7" t="s">
        <v>42</v>
      </c>
      <c r="W44" s="11" t="s">
        <v>1</v>
      </c>
      <c r="X44" s="12" t="s">
        <v>42</v>
      </c>
      <c r="Y44" s="11" t="s">
        <v>1</v>
      </c>
      <c r="Z44" s="12" t="s">
        <v>42</v>
      </c>
      <c r="AA44" s="11" t="s">
        <v>1</v>
      </c>
      <c r="AB44" s="7" t="s">
        <v>42</v>
      </c>
      <c r="AC44" s="7" t="s">
        <v>42</v>
      </c>
      <c r="AD44" s="6" t="s">
        <v>1</v>
      </c>
      <c r="AE44" s="12" t="s">
        <v>42</v>
      </c>
      <c r="AF44" s="12" t="s">
        <v>42</v>
      </c>
      <c r="AG44" s="6" t="s">
        <v>1</v>
      </c>
      <c r="AH44" s="11" t="s">
        <v>1</v>
      </c>
      <c r="AI44" s="6" t="s">
        <v>1</v>
      </c>
      <c r="AJ44" s="12" t="s">
        <v>42</v>
      </c>
      <c r="AK44" s="11" t="s">
        <v>1</v>
      </c>
      <c r="AL44" s="46" t="s">
        <v>210</v>
      </c>
      <c r="AM44" s="8" t="s">
        <v>210</v>
      </c>
      <c r="AN44" s="46" t="s">
        <v>210</v>
      </c>
      <c r="AO44" s="7" t="s">
        <v>42</v>
      </c>
      <c r="AP44" s="12" t="s">
        <v>42</v>
      </c>
      <c r="AQ44" s="6"/>
      <c r="AR44" s="3"/>
      <c r="AS44" s="16">
        <f t="shared" si="0"/>
        <v>17</v>
      </c>
      <c r="AT44" s="17">
        <f>AS44/33</f>
        <v>0.5151515151515151</v>
      </c>
      <c r="AU44" s="18">
        <v>9</v>
      </c>
      <c r="AV44" s="19">
        <f>AU44/14</f>
        <v>0.6428571428571429</v>
      </c>
      <c r="AW44" s="20">
        <v>8</v>
      </c>
      <c r="AX44" s="21">
        <f>AW44/22</f>
        <v>0.36363636363636365</v>
      </c>
    </row>
    <row r="45" spans="1:50" ht="13.5">
      <c r="A45" s="48" t="s">
        <v>178</v>
      </c>
      <c r="B45" s="13" t="s">
        <v>179</v>
      </c>
      <c r="C45" s="3" t="s">
        <v>50</v>
      </c>
      <c r="E45" s="7"/>
      <c r="F45" s="7"/>
      <c r="G45" s="6"/>
      <c r="H45" s="7"/>
      <c r="I45" s="6"/>
      <c r="J45" s="7"/>
      <c r="K45" s="6"/>
      <c r="L45" s="7"/>
      <c r="M45" s="12" t="s">
        <v>42</v>
      </c>
      <c r="N45" s="6" t="s">
        <v>188</v>
      </c>
      <c r="O45" s="11" t="s">
        <v>187</v>
      </c>
      <c r="P45" s="46" t="s">
        <v>187</v>
      </c>
      <c r="Q45" s="6" t="s">
        <v>187</v>
      </c>
      <c r="R45" s="6" t="s">
        <v>187</v>
      </c>
      <c r="S45" s="11" t="s">
        <v>187</v>
      </c>
      <c r="T45" s="11" t="s">
        <v>187</v>
      </c>
      <c r="U45" s="6" t="s">
        <v>187</v>
      </c>
      <c r="V45" s="6" t="s">
        <v>187</v>
      </c>
      <c r="W45" s="11" t="s">
        <v>187</v>
      </c>
      <c r="X45" s="11" t="s">
        <v>187</v>
      </c>
      <c r="Y45" s="11" t="s">
        <v>1</v>
      </c>
      <c r="Z45" s="11" t="s">
        <v>1</v>
      </c>
      <c r="AA45" s="11" t="s">
        <v>1</v>
      </c>
      <c r="AB45" s="7" t="s">
        <v>42</v>
      </c>
      <c r="AC45" s="6" t="s">
        <v>1</v>
      </c>
      <c r="AD45" s="7" t="s">
        <v>42</v>
      </c>
      <c r="AE45" s="11" t="s">
        <v>1</v>
      </c>
      <c r="AF45" s="11" t="s">
        <v>1</v>
      </c>
      <c r="AG45" s="6" t="s">
        <v>1</v>
      </c>
      <c r="AH45" s="11" t="s">
        <v>1</v>
      </c>
      <c r="AI45" s="6" t="s">
        <v>1</v>
      </c>
      <c r="AJ45" s="11" t="s">
        <v>1</v>
      </c>
      <c r="AK45" s="11" t="s">
        <v>1</v>
      </c>
      <c r="AL45" s="46" t="s">
        <v>210</v>
      </c>
      <c r="AM45" s="8" t="s">
        <v>210</v>
      </c>
      <c r="AN45" s="46" t="s">
        <v>210</v>
      </c>
      <c r="AO45" s="8" t="s">
        <v>210</v>
      </c>
      <c r="AP45" s="46" t="s">
        <v>210</v>
      </c>
      <c r="AQ45" s="6"/>
      <c r="AR45" s="3"/>
      <c r="AS45" s="16">
        <f t="shared" si="0"/>
        <v>3</v>
      </c>
      <c r="AT45" s="17">
        <f>AS45/29</f>
        <v>0.10344827586206896</v>
      </c>
      <c r="AU45" s="18">
        <v>2</v>
      </c>
      <c r="AV45" s="19">
        <f>AU45/12</f>
        <v>0.16666666666666666</v>
      </c>
      <c r="AW45" s="20">
        <v>1</v>
      </c>
      <c r="AX45" s="21">
        <f>AW45/18</f>
        <v>0.05555555555555555</v>
      </c>
    </row>
    <row r="46" spans="1:50" ht="13.5">
      <c r="A46" s="48" t="s">
        <v>196</v>
      </c>
      <c r="B46" s="13" t="s">
        <v>180</v>
      </c>
      <c r="C46" s="3" t="s">
        <v>50</v>
      </c>
      <c r="E46" s="7"/>
      <c r="F46" s="7"/>
      <c r="G46" s="6"/>
      <c r="H46" s="7"/>
      <c r="I46" s="6"/>
      <c r="J46" s="7"/>
      <c r="K46" s="6"/>
      <c r="L46" s="7"/>
      <c r="M46" s="7"/>
      <c r="N46" s="6"/>
      <c r="O46" s="6"/>
      <c r="P46" s="6"/>
      <c r="Q46" s="7" t="s">
        <v>42</v>
      </c>
      <c r="R46" s="7" t="s">
        <v>42</v>
      </c>
      <c r="S46" s="12" t="s">
        <v>42</v>
      </c>
      <c r="T46" s="12" t="s">
        <v>42</v>
      </c>
      <c r="U46" s="7" t="s">
        <v>42</v>
      </c>
      <c r="V46" s="7" t="s">
        <v>42</v>
      </c>
      <c r="W46" s="12" t="s">
        <v>42</v>
      </c>
      <c r="X46" s="12" t="s">
        <v>42</v>
      </c>
      <c r="Y46" s="11" t="s">
        <v>1</v>
      </c>
      <c r="Z46" s="12" t="s">
        <v>42</v>
      </c>
      <c r="AA46" s="12" t="s">
        <v>42</v>
      </c>
      <c r="AB46" s="7" t="s">
        <v>42</v>
      </c>
      <c r="AC46" s="7" t="s">
        <v>42</v>
      </c>
      <c r="AD46" s="6" t="s">
        <v>1</v>
      </c>
      <c r="AE46" s="12" t="s">
        <v>42</v>
      </c>
      <c r="AF46" s="12" t="s">
        <v>42</v>
      </c>
      <c r="AG46" s="6" t="s">
        <v>1</v>
      </c>
      <c r="AH46" s="11" t="s">
        <v>1</v>
      </c>
      <c r="AI46" s="7" t="s">
        <v>42</v>
      </c>
      <c r="AJ46" s="12" t="s">
        <v>42</v>
      </c>
      <c r="AK46" s="11" t="s">
        <v>1</v>
      </c>
      <c r="AL46" s="46" t="s">
        <v>210</v>
      </c>
      <c r="AM46" s="8" t="s">
        <v>210</v>
      </c>
      <c r="AN46" s="46" t="s">
        <v>210</v>
      </c>
      <c r="AO46" s="8" t="s">
        <v>210</v>
      </c>
      <c r="AP46" s="12" t="s">
        <v>42</v>
      </c>
      <c r="AQ46" s="6"/>
      <c r="AR46" s="3"/>
      <c r="AS46" s="16">
        <f t="shared" si="0"/>
        <v>17</v>
      </c>
      <c r="AT46" s="17">
        <f>AS46/25</f>
        <v>0.68</v>
      </c>
      <c r="AU46" s="18">
        <v>7</v>
      </c>
      <c r="AV46" s="19">
        <f>AU46/11</f>
        <v>0.6363636363636364</v>
      </c>
      <c r="AW46" s="20">
        <v>10</v>
      </c>
      <c r="AX46" s="21">
        <f>AW46/16</f>
        <v>0.625</v>
      </c>
    </row>
    <row r="47" spans="1:50" ht="13.5">
      <c r="A47" s="35"/>
      <c r="B47" s="13" t="s">
        <v>181</v>
      </c>
      <c r="C47" s="3" t="s">
        <v>50</v>
      </c>
      <c r="E47" s="7"/>
      <c r="F47" s="7"/>
      <c r="G47" s="6"/>
      <c r="H47" s="7"/>
      <c r="I47" s="6"/>
      <c r="J47" s="7"/>
      <c r="K47" s="6"/>
      <c r="L47" s="7"/>
      <c r="M47" s="7"/>
      <c r="N47" s="6"/>
      <c r="O47" s="6"/>
      <c r="P47" s="6"/>
      <c r="Q47" s="7" t="s">
        <v>42</v>
      </c>
      <c r="R47" s="6" t="s">
        <v>1</v>
      </c>
      <c r="S47" s="11" t="s">
        <v>1</v>
      </c>
      <c r="T47" s="11" t="s">
        <v>1</v>
      </c>
      <c r="U47" s="6" t="s">
        <v>1</v>
      </c>
      <c r="V47" s="6" t="s">
        <v>1</v>
      </c>
      <c r="W47" s="11" t="s">
        <v>1</v>
      </c>
      <c r="X47" s="11" t="s">
        <v>1</v>
      </c>
      <c r="Y47" s="11" t="s">
        <v>1</v>
      </c>
      <c r="Z47" s="11" t="s">
        <v>1</v>
      </c>
      <c r="AA47" s="11" t="s">
        <v>1</v>
      </c>
      <c r="AB47" s="6" t="s">
        <v>1</v>
      </c>
      <c r="AC47" s="6" t="s">
        <v>1</v>
      </c>
      <c r="AD47" s="6" t="s">
        <v>1</v>
      </c>
      <c r="AE47" s="11" t="s">
        <v>1</v>
      </c>
      <c r="AF47" s="11" t="s">
        <v>1</v>
      </c>
      <c r="AG47" s="6" t="s">
        <v>1</v>
      </c>
      <c r="AH47" s="11" t="s">
        <v>1</v>
      </c>
      <c r="AI47" s="6" t="s">
        <v>1</v>
      </c>
      <c r="AJ47" s="11" t="s">
        <v>1</v>
      </c>
      <c r="AK47" s="11" t="s">
        <v>1</v>
      </c>
      <c r="AL47" s="46" t="s">
        <v>210</v>
      </c>
      <c r="AM47" s="8" t="s">
        <v>210</v>
      </c>
      <c r="AN47" s="46" t="s">
        <v>210</v>
      </c>
      <c r="AO47" s="8" t="s">
        <v>210</v>
      </c>
      <c r="AP47" s="46" t="s">
        <v>210</v>
      </c>
      <c r="AQ47" s="6"/>
      <c r="AR47" s="3"/>
      <c r="AS47" s="16">
        <f t="shared" si="0"/>
        <v>1</v>
      </c>
      <c r="AT47" s="17">
        <f>AS47/26</f>
        <v>0.038461538461538464</v>
      </c>
      <c r="AU47" s="18">
        <v>1</v>
      </c>
      <c r="AV47" s="19">
        <f>AU47/11</f>
        <v>0.09090909090909091</v>
      </c>
      <c r="AW47" s="20">
        <v>1</v>
      </c>
      <c r="AX47" s="21">
        <f>AW47/15</f>
        <v>0.06666666666666667</v>
      </c>
    </row>
    <row r="48" spans="1:50" ht="13.5">
      <c r="A48" s="48" t="s">
        <v>178</v>
      </c>
      <c r="B48" s="13" t="s">
        <v>189</v>
      </c>
      <c r="C48" s="3" t="s">
        <v>50</v>
      </c>
      <c r="E48" s="7"/>
      <c r="F48" s="7"/>
      <c r="G48" s="6"/>
      <c r="H48" s="7"/>
      <c r="I48" s="6"/>
      <c r="J48" s="7"/>
      <c r="K48" s="6"/>
      <c r="L48" s="7"/>
      <c r="M48" s="7"/>
      <c r="N48" s="6"/>
      <c r="O48" s="6"/>
      <c r="P48" s="6"/>
      <c r="Q48" s="7"/>
      <c r="R48" s="6"/>
      <c r="S48" s="6"/>
      <c r="T48" s="6"/>
      <c r="U48" s="6"/>
      <c r="V48" s="7" t="s">
        <v>42</v>
      </c>
      <c r="W48" s="12" t="s">
        <v>42</v>
      </c>
      <c r="X48" s="12" t="s">
        <v>42</v>
      </c>
      <c r="Y48" s="12" t="s">
        <v>42</v>
      </c>
      <c r="Z48" s="11" t="s">
        <v>1</v>
      </c>
      <c r="AA48" s="12" t="s">
        <v>42</v>
      </c>
      <c r="AB48" s="7" t="s">
        <v>42</v>
      </c>
      <c r="AC48" s="7" t="s">
        <v>42</v>
      </c>
      <c r="AD48" s="6" t="s">
        <v>1</v>
      </c>
      <c r="AE48" s="12" t="s">
        <v>42</v>
      </c>
      <c r="AF48" s="12" t="s">
        <v>42</v>
      </c>
      <c r="AG48" s="6" t="s">
        <v>1</v>
      </c>
      <c r="AH48" s="12" t="s">
        <v>42</v>
      </c>
      <c r="AI48" s="7" t="s">
        <v>42</v>
      </c>
      <c r="AJ48" s="11" t="s">
        <v>1</v>
      </c>
      <c r="AK48" s="12" t="s">
        <v>42</v>
      </c>
      <c r="AL48" s="12" t="s">
        <v>42</v>
      </c>
      <c r="AM48" s="8" t="s">
        <v>210</v>
      </c>
      <c r="AN48" s="12" t="s">
        <v>42</v>
      </c>
      <c r="AO48" s="7" t="s">
        <v>42</v>
      </c>
      <c r="AP48" s="12" t="s">
        <v>42</v>
      </c>
      <c r="AQ48" s="6"/>
      <c r="AR48" s="3"/>
      <c r="AS48" s="16">
        <f t="shared" si="0"/>
        <v>16</v>
      </c>
      <c r="AT48" s="17">
        <f>AS48/21</f>
        <v>0.7619047619047619</v>
      </c>
      <c r="AU48" s="18">
        <v>5</v>
      </c>
      <c r="AV48" s="19">
        <f>AU48/8</f>
        <v>0.625</v>
      </c>
      <c r="AW48" s="20">
        <v>11</v>
      </c>
      <c r="AX48" s="21">
        <f>AW48/13</f>
        <v>0.8461538461538461</v>
      </c>
    </row>
    <row r="49" spans="1:50" ht="13.5">
      <c r="A49" s="48" t="s">
        <v>192</v>
      </c>
      <c r="B49" s="13" t="s">
        <v>190</v>
      </c>
      <c r="C49" s="3" t="s">
        <v>50</v>
      </c>
      <c r="E49" s="7"/>
      <c r="F49" s="7"/>
      <c r="G49" s="6"/>
      <c r="H49" s="7"/>
      <c r="I49" s="6"/>
      <c r="J49" s="7"/>
      <c r="K49" s="6"/>
      <c r="L49" s="7"/>
      <c r="M49" s="7"/>
      <c r="N49" s="6"/>
      <c r="O49" s="6"/>
      <c r="P49" s="6"/>
      <c r="Q49" s="7"/>
      <c r="R49" s="6"/>
      <c r="S49" s="6"/>
      <c r="T49" s="6"/>
      <c r="U49" s="6"/>
      <c r="V49" s="7" t="s">
        <v>42</v>
      </c>
      <c r="W49" s="12" t="s">
        <v>42</v>
      </c>
      <c r="X49" s="12" t="s">
        <v>42</v>
      </c>
      <c r="Y49" s="12" t="s">
        <v>42</v>
      </c>
      <c r="Z49" s="12" t="s">
        <v>42</v>
      </c>
      <c r="AA49" s="12" t="s">
        <v>42</v>
      </c>
      <c r="AB49" s="7" t="s">
        <v>42</v>
      </c>
      <c r="AC49" s="7" t="s">
        <v>42</v>
      </c>
      <c r="AD49" s="6" t="s">
        <v>1</v>
      </c>
      <c r="AE49" s="12" t="s">
        <v>42</v>
      </c>
      <c r="AF49" s="12" t="s">
        <v>42</v>
      </c>
      <c r="AG49" s="6" t="s">
        <v>1</v>
      </c>
      <c r="AH49" s="12" t="s">
        <v>42</v>
      </c>
      <c r="AI49" s="7" t="s">
        <v>42</v>
      </c>
      <c r="AJ49" s="12" t="s">
        <v>42</v>
      </c>
      <c r="AK49" s="11" t="s">
        <v>1</v>
      </c>
      <c r="AL49" s="12" t="s">
        <v>42</v>
      </c>
      <c r="AM49" s="8" t="s">
        <v>210</v>
      </c>
      <c r="AN49" s="12" t="s">
        <v>42</v>
      </c>
      <c r="AO49" s="8" t="s">
        <v>210</v>
      </c>
      <c r="AP49" s="12" t="s">
        <v>42</v>
      </c>
      <c r="AQ49" s="6"/>
      <c r="AR49" s="3"/>
      <c r="AS49" s="16">
        <f t="shared" si="0"/>
        <v>16</v>
      </c>
      <c r="AT49" s="17">
        <f>AS49/21</f>
        <v>0.7619047619047619</v>
      </c>
      <c r="AU49" s="18">
        <v>4</v>
      </c>
      <c r="AV49" s="19">
        <f>AU49/8</f>
        <v>0.5</v>
      </c>
      <c r="AW49" s="20">
        <v>12</v>
      </c>
      <c r="AX49" s="21">
        <f>AW49/13</f>
        <v>0.9230769230769231</v>
      </c>
    </row>
    <row r="50" spans="1:50" ht="13.5">
      <c r="A50" s="49"/>
      <c r="B50" s="13" t="s">
        <v>199</v>
      </c>
      <c r="C50" s="6" t="s">
        <v>50</v>
      </c>
      <c r="D50" s="13"/>
      <c r="E50" s="7"/>
      <c r="F50" s="7"/>
      <c r="G50" s="6"/>
      <c r="H50" s="7"/>
      <c r="I50" s="6"/>
      <c r="J50" s="7"/>
      <c r="K50" s="6"/>
      <c r="L50" s="7"/>
      <c r="M50" s="7"/>
      <c r="N50" s="6"/>
      <c r="O50" s="6"/>
      <c r="P50" s="6"/>
      <c r="Q50" s="7"/>
      <c r="R50" s="6"/>
      <c r="S50" s="6"/>
      <c r="T50" s="6"/>
      <c r="U50" s="6"/>
      <c r="V50" s="7"/>
      <c r="W50" s="7"/>
      <c r="X50" s="7"/>
      <c r="Y50" s="7"/>
      <c r="Z50" s="12" t="s">
        <v>42</v>
      </c>
      <c r="AA50" s="11" t="s">
        <v>1</v>
      </c>
      <c r="AB50" s="6" t="s">
        <v>1</v>
      </c>
      <c r="AC50" s="7" t="s">
        <v>42</v>
      </c>
      <c r="AD50" s="6" t="s">
        <v>1</v>
      </c>
      <c r="AE50" s="12" t="s">
        <v>42</v>
      </c>
      <c r="AF50" s="11" t="s">
        <v>1</v>
      </c>
      <c r="AG50" s="6" t="s">
        <v>1</v>
      </c>
      <c r="AH50" s="11" t="s">
        <v>1</v>
      </c>
      <c r="AI50" s="6" t="s">
        <v>1</v>
      </c>
      <c r="AJ50" s="11" t="s">
        <v>1</v>
      </c>
      <c r="AK50" s="11" t="s">
        <v>1</v>
      </c>
      <c r="AL50" s="46" t="s">
        <v>210</v>
      </c>
      <c r="AM50" s="8" t="s">
        <v>210</v>
      </c>
      <c r="AN50" s="46" t="s">
        <v>210</v>
      </c>
      <c r="AO50" s="8" t="s">
        <v>210</v>
      </c>
      <c r="AP50" s="46" t="s">
        <v>210</v>
      </c>
      <c r="AQ50" s="6"/>
      <c r="AR50" s="3"/>
      <c r="AS50" s="16">
        <f t="shared" si="0"/>
        <v>3</v>
      </c>
      <c r="AT50" s="17">
        <f>AS50/17</f>
        <v>0.17647058823529413</v>
      </c>
      <c r="AU50" s="18">
        <v>1</v>
      </c>
      <c r="AV50" s="19">
        <f>AU50/7</f>
        <v>0.14285714285714285</v>
      </c>
      <c r="AW50" s="20">
        <v>2</v>
      </c>
      <c r="AX50" s="21">
        <f>AW50/10</f>
        <v>0.2</v>
      </c>
    </row>
    <row r="51" spans="1:50" ht="13.5">
      <c r="A51" s="48" t="s">
        <v>202</v>
      </c>
      <c r="B51" s="13" t="s">
        <v>200</v>
      </c>
      <c r="C51" s="6" t="s">
        <v>50</v>
      </c>
      <c r="D51" s="13"/>
      <c r="E51" s="7"/>
      <c r="F51" s="7"/>
      <c r="G51" s="6"/>
      <c r="H51" s="7"/>
      <c r="I51" s="6"/>
      <c r="J51" s="7"/>
      <c r="K51" s="6"/>
      <c r="L51" s="7"/>
      <c r="M51" s="7"/>
      <c r="N51" s="6"/>
      <c r="O51" s="6"/>
      <c r="P51" s="6"/>
      <c r="Q51" s="7"/>
      <c r="R51" s="6"/>
      <c r="S51" s="6"/>
      <c r="T51" s="6"/>
      <c r="U51" s="6"/>
      <c r="V51" s="7"/>
      <c r="W51" s="7"/>
      <c r="X51" s="7"/>
      <c r="Y51" s="7"/>
      <c r="Z51" s="7"/>
      <c r="AA51" s="6"/>
      <c r="AB51" s="6"/>
      <c r="AC51" s="7"/>
      <c r="AD51" s="6"/>
      <c r="AE51" s="12" t="s">
        <v>42</v>
      </c>
      <c r="AF51" s="11" t="s">
        <v>1</v>
      </c>
      <c r="AG51" s="7" t="s">
        <v>42</v>
      </c>
      <c r="AH51" s="11" t="s">
        <v>1</v>
      </c>
      <c r="AI51" s="7" t="s">
        <v>42</v>
      </c>
      <c r="AJ51" s="12" t="s">
        <v>42</v>
      </c>
      <c r="AK51" s="12" t="s">
        <v>42</v>
      </c>
      <c r="AL51" s="12" t="s">
        <v>42</v>
      </c>
      <c r="AM51" s="8" t="s">
        <v>210</v>
      </c>
      <c r="AN51" s="12" t="s">
        <v>42</v>
      </c>
      <c r="AO51" s="8" t="s">
        <v>210</v>
      </c>
      <c r="AP51" s="12" t="s">
        <v>42</v>
      </c>
      <c r="AQ51" s="6"/>
      <c r="AR51" s="3"/>
      <c r="AS51" s="16">
        <f t="shared" si="0"/>
        <v>8</v>
      </c>
      <c r="AT51" s="17">
        <f>AS51/12</f>
        <v>0.6666666666666666</v>
      </c>
      <c r="AU51" s="18">
        <v>2</v>
      </c>
      <c r="AV51" s="19">
        <f>AU51/4</f>
        <v>0.5</v>
      </c>
      <c r="AW51" s="20">
        <v>6</v>
      </c>
      <c r="AX51" s="21">
        <f>AW51/8</f>
        <v>0.75</v>
      </c>
    </row>
    <row r="52" spans="1:50" s="13" customFormat="1" ht="13.5">
      <c r="A52" s="48" t="s">
        <v>213</v>
      </c>
      <c r="B52" s="13" t="s">
        <v>201</v>
      </c>
      <c r="C52" s="6" t="s">
        <v>58</v>
      </c>
      <c r="E52" s="7"/>
      <c r="F52" s="7"/>
      <c r="G52" s="6"/>
      <c r="H52" s="7"/>
      <c r="I52" s="6"/>
      <c r="J52" s="7"/>
      <c r="K52" s="6"/>
      <c r="L52" s="7"/>
      <c r="M52" s="7"/>
      <c r="N52" s="6"/>
      <c r="O52" s="6"/>
      <c r="P52" s="6"/>
      <c r="Q52" s="7"/>
      <c r="R52" s="6"/>
      <c r="S52" s="6"/>
      <c r="T52" s="6"/>
      <c r="U52" s="6"/>
      <c r="V52" s="7"/>
      <c r="W52" s="7"/>
      <c r="X52" s="7"/>
      <c r="Y52" s="7"/>
      <c r="Z52" s="7"/>
      <c r="AA52" s="6"/>
      <c r="AB52" s="6"/>
      <c r="AC52" s="7"/>
      <c r="AD52" s="6"/>
      <c r="AE52" s="7"/>
      <c r="AF52" s="6"/>
      <c r="AG52" s="7"/>
      <c r="AH52" s="6"/>
      <c r="AI52" s="7" t="s">
        <v>42</v>
      </c>
      <c r="AJ52" s="12" t="s">
        <v>42</v>
      </c>
      <c r="AK52" s="11" t="s">
        <v>1</v>
      </c>
      <c r="AL52" s="46" t="s">
        <v>210</v>
      </c>
      <c r="AM52" s="8" t="s">
        <v>210</v>
      </c>
      <c r="AN52" s="12" t="s">
        <v>42</v>
      </c>
      <c r="AO52" s="8" t="s">
        <v>210</v>
      </c>
      <c r="AP52" s="46" t="s">
        <v>210</v>
      </c>
      <c r="AQ52" s="6"/>
      <c r="AR52" s="6"/>
      <c r="AS52" s="16">
        <f t="shared" si="0"/>
        <v>3</v>
      </c>
      <c r="AT52" s="17">
        <f>AS52/8</f>
        <v>0.375</v>
      </c>
      <c r="AU52" s="50">
        <v>1</v>
      </c>
      <c r="AV52" s="19">
        <f>AU52/3</f>
        <v>0.3333333333333333</v>
      </c>
      <c r="AW52" s="51">
        <v>1</v>
      </c>
      <c r="AX52" s="21">
        <f>AW52/5</f>
        <v>0.2</v>
      </c>
    </row>
    <row r="53" spans="1:50" s="13" customFormat="1" ht="13.5">
      <c r="A53" s="48" t="s">
        <v>203</v>
      </c>
      <c r="B53" s="13" t="s">
        <v>214</v>
      </c>
      <c r="C53" s="6" t="s">
        <v>50</v>
      </c>
      <c r="E53" s="7"/>
      <c r="F53" s="7"/>
      <c r="G53" s="6"/>
      <c r="H53" s="7"/>
      <c r="I53" s="6"/>
      <c r="J53" s="7"/>
      <c r="K53" s="6"/>
      <c r="L53" s="7"/>
      <c r="M53" s="7"/>
      <c r="N53" s="6"/>
      <c r="O53" s="6"/>
      <c r="P53" s="6"/>
      <c r="Q53" s="7"/>
      <c r="R53" s="6"/>
      <c r="S53" s="6"/>
      <c r="T53" s="6"/>
      <c r="U53" s="6"/>
      <c r="V53" s="7"/>
      <c r="W53" s="7"/>
      <c r="X53" s="7"/>
      <c r="Y53" s="7"/>
      <c r="Z53" s="7"/>
      <c r="AA53" s="6"/>
      <c r="AB53" s="6"/>
      <c r="AC53" s="7"/>
      <c r="AD53" s="6"/>
      <c r="AE53" s="7"/>
      <c r="AF53" s="6"/>
      <c r="AG53" s="7"/>
      <c r="AH53" s="6"/>
      <c r="AI53" s="7"/>
      <c r="AJ53" s="12" t="s">
        <v>204</v>
      </c>
      <c r="AK53" s="11" t="s">
        <v>1</v>
      </c>
      <c r="AL53" s="12" t="s">
        <v>42</v>
      </c>
      <c r="AM53" s="7" t="s">
        <v>42</v>
      </c>
      <c r="AN53" s="12" t="s">
        <v>42</v>
      </c>
      <c r="AO53" s="8" t="s">
        <v>210</v>
      </c>
      <c r="AP53" s="46" t="s">
        <v>210</v>
      </c>
      <c r="AQ53" s="6"/>
      <c r="AR53" s="6"/>
      <c r="AS53" s="16">
        <f t="shared" si="0"/>
        <v>4</v>
      </c>
      <c r="AT53" s="17">
        <f>AS53/7</f>
        <v>0.5714285714285714</v>
      </c>
      <c r="AU53" s="50">
        <v>1</v>
      </c>
      <c r="AV53" s="19">
        <f>AU53/3</f>
        <v>0.3333333333333333</v>
      </c>
      <c r="AW53" s="51">
        <v>3</v>
      </c>
      <c r="AX53" s="21">
        <f>AW53/5</f>
        <v>0.6</v>
      </c>
    </row>
    <row r="54" spans="4:50" ht="13.5">
      <c r="D54" s="13"/>
      <c r="E54" s="13"/>
      <c r="F54" s="13"/>
      <c r="AF54" s="13"/>
      <c r="AG54" s="13"/>
      <c r="AH54" s="13"/>
      <c r="AK54" s="13"/>
      <c r="AL54" s="13"/>
      <c r="AS54" s="14"/>
      <c r="AT54" s="14"/>
      <c r="AU54" s="14"/>
      <c r="AV54" s="14"/>
      <c r="AW54" s="14"/>
      <c r="AX54" s="14"/>
    </row>
    <row r="55" spans="1:50" ht="13.5">
      <c r="A55" s="35"/>
      <c r="B55" t="s">
        <v>39</v>
      </c>
      <c r="E55" s="11">
        <f>COUNTIF(E2:E43,"○")</f>
        <v>9</v>
      </c>
      <c r="F55" s="11">
        <f>COUNTIF(F2:F43,"○")</f>
        <v>12</v>
      </c>
      <c r="G55" s="6">
        <f>COUNTIF(G2:G43,"○")</f>
        <v>5</v>
      </c>
      <c r="H55" s="6">
        <f>COUNTIF(H2:H43,"○")</f>
        <v>14</v>
      </c>
      <c r="I55" s="11">
        <f>COUNTIF(I2:I43,"○")</f>
        <v>7</v>
      </c>
      <c r="J55" s="6">
        <f aca="true" t="shared" si="4" ref="J55:P55">COUNTIF(J2:J44,"○")</f>
        <v>6</v>
      </c>
      <c r="K55" s="11">
        <f t="shared" si="4"/>
        <v>12</v>
      </c>
      <c r="L55" s="6">
        <f t="shared" si="4"/>
        <v>10</v>
      </c>
      <c r="M55" s="11">
        <f t="shared" si="4"/>
        <v>21</v>
      </c>
      <c r="N55" s="6">
        <f t="shared" si="4"/>
        <v>9</v>
      </c>
      <c r="O55" s="11">
        <f t="shared" si="4"/>
        <v>15</v>
      </c>
      <c r="P55" s="11">
        <f t="shared" si="4"/>
        <v>19</v>
      </c>
      <c r="Q55" s="6">
        <f>COUNTIF(Q2:Q47,"○")</f>
        <v>15</v>
      </c>
      <c r="R55" s="6">
        <f>COUNTIF(R2:R47,"○")</f>
        <v>14</v>
      </c>
      <c r="S55" s="11">
        <f>COUNTIF(S2:S47,"○")</f>
        <v>18</v>
      </c>
      <c r="T55" s="11">
        <f>COUNTIF(T2:T47,"○")</f>
        <v>12</v>
      </c>
      <c r="U55" s="6">
        <f>COUNTIF(U2:U49,"○")</f>
        <v>10</v>
      </c>
      <c r="V55" s="6">
        <f>COUNTIF(V2:V49,"○")</f>
        <v>16</v>
      </c>
      <c r="W55" s="11">
        <f>COUNTIF(W2:W49,"○")</f>
        <v>20</v>
      </c>
      <c r="X55" s="11">
        <f>COUNTIF(X2:X49,"○")</f>
        <v>21</v>
      </c>
      <c r="Y55" s="11">
        <f>COUNTIF(Y2:Y49,"○")</f>
        <v>14</v>
      </c>
      <c r="Z55" s="11">
        <f>COUNTIF(Z2:Z50,"○")</f>
        <v>18</v>
      </c>
      <c r="AA55" s="11">
        <f>COUNTIF(AA2:AA50,"○")</f>
        <v>15</v>
      </c>
      <c r="AB55" s="6">
        <f>COUNTIF(AB2:AB50,"○")</f>
        <v>19</v>
      </c>
      <c r="AC55" s="6">
        <f>COUNTIF(AC2:AC50,"○")</f>
        <v>12</v>
      </c>
      <c r="AD55" s="6">
        <f>COUNTIF(AD2:AD50,"○")</f>
        <v>10</v>
      </c>
      <c r="AE55" s="11">
        <f>COUNTIF(AE2:AE51,"○")</f>
        <v>19</v>
      </c>
      <c r="AF55" s="11">
        <f>COUNTIF(AF2:AF51,"○")</f>
        <v>16</v>
      </c>
      <c r="AG55" s="6">
        <f>COUNTIF(AG2:AG51,"○")</f>
        <v>5</v>
      </c>
      <c r="AH55" s="11">
        <f>COUNTIF(AH2:AH51,"○")</f>
        <v>8</v>
      </c>
      <c r="AI55" s="6">
        <f>COUNTIF(AI2:AI52,"○")</f>
        <v>15</v>
      </c>
      <c r="AJ55" s="11">
        <f aca="true" t="shared" si="5" ref="AJ55:AP55">COUNTIF(AJ2:AJ53,"○")</f>
        <v>25</v>
      </c>
      <c r="AK55" s="11">
        <f t="shared" si="5"/>
        <v>15</v>
      </c>
      <c r="AL55" s="11">
        <f t="shared" si="5"/>
        <v>15</v>
      </c>
      <c r="AM55" s="6">
        <f t="shared" si="5"/>
        <v>14</v>
      </c>
      <c r="AN55" s="11">
        <f t="shared" si="5"/>
        <v>17</v>
      </c>
      <c r="AO55" s="6">
        <f t="shared" si="5"/>
        <v>8</v>
      </c>
      <c r="AP55" s="11">
        <f t="shared" si="5"/>
        <v>24</v>
      </c>
      <c r="AS55" s="16">
        <f>SUM(AS2:AS53)</f>
        <v>509</v>
      </c>
      <c r="AT55" s="15"/>
      <c r="AU55" s="18">
        <f>SUM(AU2:AU53)</f>
        <v>184</v>
      </c>
      <c r="AV55" s="14"/>
      <c r="AW55" s="20">
        <f>SUM(AW2:AW53)</f>
        <v>353</v>
      </c>
      <c r="AX55" s="14"/>
    </row>
    <row r="56" spans="1:50" ht="13.5">
      <c r="A56" s="35"/>
      <c r="E56" s="11" t="s">
        <v>43</v>
      </c>
      <c r="F56" s="11" t="s">
        <v>43</v>
      </c>
      <c r="G56" s="6" t="s">
        <v>77</v>
      </c>
      <c r="H56" s="6" t="s">
        <v>77</v>
      </c>
      <c r="I56" s="11" t="s">
        <v>43</v>
      </c>
      <c r="J56" s="6" t="s">
        <v>45</v>
      </c>
      <c r="K56" s="11" t="s">
        <v>48</v>
      </c>
      <c r="L56" s="6" t="s">
        <v>45</v>
      </c>
      <c r="M56" s="11" t="s">
        <v>48</v>
      </c>
      <c r="N56" s="6" t="s">
        <v>45</v>
      </c>
      <c r="O56" s="11" t="s">
        <v>43</v>
      </c>
      <c r="P56" s="11" t="s">
        <v>48</v>
      </c>
      <c r="Q56" s="6" t="s">
        <v>45</v>
      </c>
      <c r="R56" s="6" t="s">
        <v>45</v>
      </c>
      <c r="S56" s="11" t="s">
        <v>48</v>
      </c>
      <c r="T56" s="11" t="s">
        <v>48</v>
      </c>
      <c r="U56" s="6" t="s">
        <v>45</v>
      </c>
      <c r="V56" s="6" t="s">
        <v>45</v>
      </c>
      <c r="W56" s="11" t="s">
        <v>48</v>
      </c>
      <c r="X56" s="11" t="s">
        <v>48</v>
      </c>
      <c r="Y56" s="11" t="s">
        <v>43</v>
      </c>
      <c r="Z56" s="11" t="s">
        <v>48</v>
      </c>
      <c r="AA56" s="11" t="s">
        <v>48</v>
      </c>
      <c r="AB56" s="6" t="s">
        <v>45</v>
      </c>
      <c r="AC56" s="6" t="s">
        <v>45</v>
      </c>
      <c r="AD56" s="6" t="s">
        <v>45</v>
      </c>
      <c r="AE56" s="11" t="s">
        <v>48</v>
      </c>
      <c r="AF56" s="11" t="s">
        <v>48</v>
      </c>
      <c r="AG56" s="6" t="s">
        <v>45</v>
      </c>
      <c r="AH56" s="11" t="s">
        <v>48</v>
      </c>
      <c r="AI56" s="6" t="s">
        <v>45</v>
      </c>
      <c r="AJ56" s="11" t="s">
        <v>48</v>
      </c>
      <c r="AK56" s="11" t="s">
        <v>48</v>
      </c>
      <c r="AL56" s="11" t="s">
        <v>48</v>
      </c>
      <c r="AM56" s="6" t="s">
        <v>45</v>
      </c>
      <c r="AN56" s="11" t="s">
        <v>48</v>
      </c>
      <c r="AO56" s="6" t="s">
        <v>45</v>
      </c>
      <c r="AP56" s="11" t="s">
        <v>48</v>
      </c>
      <c r="AS56" s="29">
        <f>AS55/AT56</f>
        <v>13.394736842105264</v>
      </c>
      <c r="AT56" s="27">
        <v>38</v>
      </c>
      <c r="AU56" s="22">
        <f>AU55/AV56</f>
        <v>11.5</v>
      </c>
      <c r="AV56" s="24">
        <v>16</v>
      </c>
      <c r="AW56" s="23">
        <f>AW55/AX56</f>
        <v>16.045454545454547</v>
      </c>
      <c r="AX56" s="26">
        <v>22</v>
      </c>
    </row>
    <row r="57" spans="1:49" ht="13.5">
      <c r="A57" s="35"/>
      <c r="B57" t="s">
        <v>71</v>
      </c>
      <c r="F57" s="3" t="s">
        <v>99</v>
      </c>
      <c r="G57" s="6"/>
      <c r="H57" s="6" t="s">
        <v>145</v>
      </c>
      <c r="I57" s="6"/>
      <c r="J57" s="6"/>
      <c r="K57" s="6"/>
      <c r="L57" s="6"/>
      <c r="M57" s="6" t="s">
        <v>177</v>
      </c>
      <c r="N57" s="6"/>
      <c r="O57" s="6"/>
      <c r="P57" s="6" t="s">
        <v>184</v>
      </c>
      <c r="Q57" s="6" t="s">
        <v>183</v>
      </c>
      <c r="R57" s="6" t="s">
        <v>183</v>
      </c>
      <c r="S57" s="6" t="s">
        <v>184</v>
      </c>
      <c r="T57" s="6" t="s">
        <v>194</v>
      </c>
      <c r="U57" s="6" t="s">
        <v>183</v>
      </c>
      <c r="V57" s="6" t="s">
        <v>193</v>
      </c>
      <c r="W57" s="6"/>
      <c r="X57" s="6"/>
      <c r="Y57" s="6"/>
      <c r="Z57" s="6"/>
      <c r="AA57" s="6"/>
      <c r="AB57" s="6" t="s">
        <v>197</v>
      </c>
      <c r="AC57" s="6" t="s">
        <v>198</v>
      </c>
      <c r="AD57" s="6" t="s">
        <v>83</v>
      </c>
      <c r="AE57" s="6"/>
      <c r="AS57" s="27" t="s">
        <v>89</v>
      </c>
      <c r="AU57" s="24" t="s">
        <v>68</v>
      </c>
      <c r="AW57" s="30" t="s">
        <v>68</v>
      </c>
    </row>
    <row r="58" spans="1:31" ht="13.5">
      <c r="A58" s="35"/>
      <c r="B58" t="s">
        <v>72</v>
      </c>
      <c r="H58" s="6" t="s">
        <v>146</v>
      </c>
      <c r="I58" s="6"/>
      <c r="J58" s="6"/>
      <c r="K58" s="6"/>
      <c r="L58" s="6"/>
      <c r="M58" s="6"/>
      <c r="N58" s="6"/>
      <c r="O58" s="6"/>
      <c r="P58" s="6"/>
      <c r="Q58" s="6"/>
      <c r="R58" s="6" t="s">
        <v>189</v>
      </c>
      <c r="S58" s="6"/>
      <c r="T58" s="6"/>
      <c r="U58" s="6" t="s">
        <v>191</v>
      </c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18" ht="13.5">
      <c r="A59" s="35"/>
      <c r="R59" s="6" t="s">
        <v>190</v>
      </c>
    </row>
    <row r="60" ht="13.5">
      <c r="A60" s="45" t="s">
        <v>147</v>
      </c>
    </row>
    <row r="61" ht="13.5">
      <c r="A61" s="45" t="s">
        <v>148</v>
      </c>
    </row>
    <row r="62" ht="13.5">
      <c r="A62" s="35"/>
    </row>
    <row r="63" spans="1:5" ht="13.5">
      <c r="A63" s="40" t="s">
        <v>149</v>
      </c>
      <c r="E63" s="41" t="s">
        <v>168</v>
      </c>
    </row>
    <row r="64" spans="1:6" ht="13.5">
      <c r="A64" s="37" t="s">
        <v>150</v>
      </c>
      <c r="B64" s="38" t="s">
        <v>152</v>
      </c>
      <c r="C64" s="38"/>
      <c r="D64" s="38"/>
      <c r="E64" s="38" t="s">
        <v>173</v>
      </c>
      <c r="F64" t="s">
        <v>163</v>
      </c>
    </row>
    <row r="65" spans="1:6" ht="13.5">
      <c r="A65" s="42" t="s">
        <v>151</v>
      </c>
      <c r="B65" s="43" t="s">
        <v>153</v>
      </c>
      <c r="C65" s="43" t="s">
        <v>160</v>
      </c>
      <c r="D65" s="43"/>
      <c r="E65" s="43" t="s">
        <v>171</v>
      </c>
      <c r="F65" t="s">
        <v>164</v>
      </c>
    </row>
    <row r="66" spans="1:6" ht="13.5">
      <c r="A66" s="39" t="s">
        <v>154</v>
      </c>
      <c r="B66" s="38" t="s">
        <v>155</v>
      </c>
      <c r="C66" s="38" t="s">
        <v>161</v>
      </c>
      <c r="D66" s="38"/>
      <c r="E66" s="38" t="s">
        <v>170</v>
      </c>
      <c r="F66" t="s">
        <v>165</v>
      </c>
    </row>
    <row r="67" spans="1:6" ht="13.5">
      <c r="A67" s="44" t="s">
        <v>156</v>
      </c>
      <c r="B67" s="43" t="s">
        <v>157</v>
      </c>
      <c r="C67" s="43"/>
      <c r="D67" s="43"/>
      <c r="E67" s="43" t="s">
        <v>172</v>
      </c>
      <c r="F67" t="s">
        <v>166</v>
      </c>
    </row>
    <row r="68" spans="1:6" ht="13.5">
      <c r="A68" s="39" t="s">
        <v>158</v>
      </c>
      <c r="B68" s="38" t="s">
        <v>159</v>
      </c>
      <c r="C68" s="38" t="s">
        <v>162</v>
      </c>
      <c r="D68" s="38"/>
      <c r="E68" s="38" t="s">
        <v>169</v>
      </c>
      <c r="F68" t="s">
        <v>167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56"/>
  <sheetViews>
    <sheetView zoomScale="75" zoomScaleNormal="75" workbookViewId="0" topLeftCell="A1">
      <pane xSplit="2550" topLeftCell="AZ1" activePane="topLeft" state="split"/>
      <selection pane="topLeft" activeCell="A20" sqref="A20:IV20"/>
      <selection pane="topRight" activeCell="BB1" sqref="BB1:BB16384"/>
    </sheetView>
  </sheetViews>
  <sheetFormatPr defaultColWidth="9.00390625" defaultRowHeight="13.5"/>
  <cols>
    <col min="2" max="2" width="15.00390625" style="0" bestFit="1" customWidth="1"/>
    <col min="3" max="3" width="9.125" style="0" customWidth="1"/>
    <col min="52" max="52" width="9.125" style="0" bestFit="1" customWidth="1"/>
    <col min="53" max="56" width="9.125" style="0" customWidth="1"/>
    <col min="57" max="57" width="9.125" style="0" bestFit="1" customWidth="1"/>
    <col min="58" max="60" width="9.125" style="0" customWidth="1"/>
    <col min="61" max="61" width="9.75390625" style="0" bestFit="1" customWidth="1"/>
    <col min="63" max="63" width="10.25390625" style="0" bestFit="1" customWidth="1"/>
    <col min="64" max="64" width="11.25390625" style="0" bestFit="1" customWidth="1"/>
    <col min="65" max="65" width="9.25390625" style="0" bestFit="1" customWidth="1"/>
    <col min="66" max="66" width="11.25390625" style="0" bestFit="1" customWidth="1"/>
  </cols>
  <sheetData>
    <row r="1" spans="1:66" ht="13.5">
      <c r="A1" s="3" t="s">
        <v>40</v>
      </c>
      <c r="B1" s="3" t="s">
        <v>41</v>
      </c>
      <c r="C1" s="3" t="s">
        <v>4</v>
      </c>
      <c r="D1" s="1">
        <v>37268</v>
      </c>
      <c r="E1" s="10">
        <v>37269</v>
      </c>
      <c r="F1" s="1">
        <v>37275</v>
      </c>
      <c r="G1" s="10">
        <v>37276</v>
      </c>
      <c r="H1" s="1">
        <v>37283</v>
      </c>
      <c r="I1" s="1">
        <v>37289</v>
      </c>
      <c r="J1" s="1">
        <v>37296</v>
      </c>
      <c r="K1" s="1">
        <v>37303</v>
      </c>
      <c r="L1" s="1">
        <v>37304</v>
      </c>
      <c r="M1" s="1">
        <v>37311</v>
      </c>
      <c r="N1" s="1">
        <v>37317</v>
      </c>
      <c r="O1" s="1">
        <v>37324</v>
      </c>
      <c r="P1" s="10">
        <v>37331</v>
      </c>
      <c r="Q1" s="1">
        <v>37338</v>
      </c>
      <c r="R1" s="1">
        <v>37345</v>
      </c>
      <c r="S1" s="10">
        <v>37346</v>
      </c>
      <c r="T1" s="1">
        <v>37352</v>
      </c>
      <c r="U1" s="10">
        <v>37353</v>
      </c>
      <c r="V1" s="1">
        <v>37359</v>
      </c>
      <c r="W1" s="10">
        <v>37366</v>
      </c>
      <c r="X1" s="10">
        <v>37374</v>
      </c>
      <c r="Y1" s="10">
        <v>37381</v>
      </c>
      <c r="Z1" s="1">
        <v>37382</v>
      </c>
      <c r="AA1" s="1">
        <v>37387</v>
      </c>
      <c r="AB1" s="10">
        <v>37394</v>
      </c>
      <c r="AC1" s="10">
        <v>37395</v>
      </c>
      <c r="AD1" s="1">
        <v>37401</v>
      </c>
      <c r="AE1" s="1">
        <v>37408</v>
      </c>
      <c r="AF1" s="10">
        <v>37415</v>
      </c>
      <c r="AG1" s="28">
        <v>37422</v>
      </c>
      <c r="AH1" s="28">
        <v>37436</v>
      </c>
      <c r="AI1" s="10">
        <v>37443</v>
      </c>
      <c r="AJ1" s="28">
        <v>37450</v>
      </c>
      <c r="AK1" s="10">
        <v>37451</v>
      </c>
      <c r="AL1" s="28">
        <v>37457</v>
      </c>
      <c r="AM1" s="10">
        <v>37458</v>
      </c>
      <c r="AN1" s="1">
        <v>37464</v>
      </c>
      <c r="AO1" s="10">
        <v>37472</v>
      </c>
      <c r="AP1" s="1">
        <v>37499</v>
      </c>
      <c r="AQ1" s="10">
        <v>37500</v>
      </c>
      <c r="AR1" s="10">
        <v>37507</v>
      </c>
      <c r="AS1" s="28">
        <v>37513</v>
      </c>
      <c r="AT1" s="28">
        <v>37520</v>
      </c>
      <c r="AU1" s="10">
        <v>37521</v>
      </c>
      <c r="AV1" s="10">
        <v>37527</v>
      </c>
      <c r="AW1" s="10">
        <v>37528</v>
      </c>
      <c r="AX1" s="28">
        <v>37534</v>
      </c>
      <c r="AY1" s="10">
        <v>37535</v>
      </c>
      <c r="AZ1" s="10">
        <v>37542</v>
      </c>
      <c r="BA1" s="10">
        <v>37543</v>
      </c>
      <c r="BB1" s="10">
        <v>37555</v>
      </c>
      <c r="BC1" s="10">
        <v>37570</v>
      </c>
      <c r="BD1" s="28">
        <v>37583</v>
      </c>
      <c r="BE1" s="31">
        <v>37590</v>
      </c>
      <c r="BF1" s="1">
        <v>37970</v>
      </c>
      <c r="BG1" s="1">
        <v>37977</v>
      </c>
      <c r="BH1" s="1"/>
      <c r="BI1" s="16" t="s">
        <v>69</v>
      </c>
      <c r="BJ1" s="16" t="s">
        <v>70</v>
      </c>
      <c r="BK1" s="18" t="s">
        <v>62</v>
      </c>
      <c r="BL1" s="18" t="s">
        <v>63</v>
      </c>
      <c r="BM1" s="20" t="s">
        <v>64</v>
      </c>
      <c r="BN1" s="20" t="s">
        <v>65</v>
      </c>
    </row>
    <row r="2" spans="1:66" ht="13.5">
      <c r="A2">
        <v>1</v>
      </c>
      <c r="B2" s="25" t="s">
        <v>7</v>
      </c>
      <c r="C2" s="3" t="s">
        <v>5</v>
      </c>
      <c r="D2" s="6" t="s">
        <v>1</v>
      </c>
      <c r="E2" s="11" t="s">
        <v>1</v>
      </c>
      <c r="F2" s="6" t="s">
        <v>1</v>
      </c>
      <c r="G2" s="11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11" t="s">
        <v>1</v>
      </c>
      <c r="Q2" s="7" t="s">
        <v>42</v>
      </c>
      <c r="R2" s="6" t="s">
        <v>1</v>
      </c>
      <c r="S2" s="11" t="s">
        <v>1</v>
      </c>
      <c r="T2" s="6" t="s">
        <v>1</v>
      </c>
      <c r="U2" s="11" t="s">
        <v>1</v>
      </c>
      <c r="V2" s="6" t="s">
        <v>1</v>
      </c>
      <c r="W2" s="11" t="s">
        <v>1</v>
      </c>
      <c r="X2" s="11" t="s">
        <v>1</v>
      </c>
      <c r="Y2" s="11" t="s">
        <v>1</v>
      </c>
      <c r="Z2" s="6" t="s">
        <v>1</v>
      </c>
      <c r="AA2" s="6" t="s">
        <v>1</v>
      </c>
      <c r="AB2" s="11" t="s">
        <v>1</v>
      </c>
      <c r="AC2" s="11" t="s">
        <v>1</v>
      </c>
      <c r="AD2" s="7" t="s">
        <v>42</v>
      </c>
      <c r="AE2" s="6" t="s">
        <v>1</v>
      </c>
      <c r="AF2" s="12" t="s">
        <v>42</v>
      </c>
      <c r="AG2" s="6" t="s">
        <v>1</v>
      </c>
      <c r="AH2" s="6" t="s">
        <v>1</v>
      </c>
      <c r="AI2" s="11" t="s">
        <v>1</v>
      </c>
      <c r="AJ2" s="6" t="s">
        <v>1</v>
      </c>
      <c r="AK2" s="11" t="s">
        <v>1</v>
      </c>
      <c r="AL2" s="6" t="s">
        <v>1</v>
      </c>
      <c r="AM2" s="11" t="s">
        <v>1</v>
      </c>
      <c r="AN2" s="6" t="s">
        <v>1</v>
      </c>
      <c r="AO2" s="11" t="s">
        <v>1</v>
      </c>
      <c r="AP2" s="6" t="s">
        <v>1</v>
      </c>
      <c r="AQ2" s="11" t="s">
        <v>1</v>
      </c>
      <c r="AR2" s="11" t="s">
        <v>1</v>
      </c>
      <c r="AS2" s="6" t="s">
        <v>1</v>
      </c>
      <c r="AT2" s="6" t="s">
        <v>1</v>
      </c>
      <c r="AU2" s="11" t="s">
        <v>1</v>
      </c>
      <c r="AV2" s="11" t="s">
        <v>1</v>
      </c>
      <c r="AW2" s="11" t="s">
        <v>1</v>
      </c>
      <c r="AX2" s="6" t="s">
        <v>1</v>
      </c>
      <c r="AY2" s="11" t="s">
        <v>1</v>
      </c>
      <c r="AZ2" s="11" t="s">
        <v>1</v>
      </c>
      <c r="BA2" s="11" t="s">
        <v>1</v>
      </c>
      <c r="BB2" s="11" t="s">
        <v>1</v>
      </c>
      <c r="BC2" s="11" t="s">
        <v>1</v>
      </c>
      <c r="BD2" s="6" t="s">
        <v>1</v>
      </c>
      <c r="BE2" s="32" t="s">
        <v>1</v>
      </c>
      <c r="BF2" s="6" t="s">
        <v>1</v>
      </c>
      <c r="BG2" s="6" t="s">
        <v>1</v>
      </c>
      <c r="BH2" s="3"/>
      <c r="BI2" s="16">
        <f>COUNTIF(D2:BG2,"○")</f>
        <v>3</v>
      </c>
      <c r="BJ2" s="17">
        <f>BI2/56</f>
        <v>0.05357142857142857</v>
      </c>
      <c r="BK2" s="18">
        <v>2</v>
      </c>
      <c r="BL2" s="19">
        <f>BK2/30</f>
        <v>0.06666666666666667</v>
      </c>
      <c r="BM2" s="20">
        <v>1</v>
      </c>
      <c r="BN2" s="21">
        <f>BM2/26</f>
        <v>0.038461538461538464</v>
      </c>
    </row>
    <row r="3" spans="1:66" ht="13.5">
      <c r="A3">
        <v>2</v>
      </c>
      <c r="B3" s="25" t="s">
        <v>8</v>
      </c>
      <c r="C3" s="3" t="s">
        <v>5</v>
      </c>
      <c r="D3" s="6" t="s">
        <v>0</v>
      </c>
      <c r="E3" s="11" t="s">
        <v>1</v>
      </c>
      <c r="F3" s="6" t="s">
        <v>1</v>
      </c>
      <c r="G3" s="11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11" t="s">
        <v>1</v>
      </c>
      <c r="Q3" s="6" t="s">
        <v>1</v>
      </c>
      <c r="R3" s="6" t="s">
        <v>1</v>
      </c>
      <c r="S3" s="11" t="s">
        <v>1</v>
      </c>
      <c r="T3" s="6" t="s">
        <v>1</v>
      </c>
      <c r="U3" s="11" t="s">
        <v>1</v>
      </c>
      <c r="V3" s="6" t="s">
        <v>1</v>
      </c>
      <c r="W3" s="11" t="s">
        <v>1</v>
      </c>
      <c r="X3" s="11" t="s">
        <v>1</v>
      </c>
      <c r="Y3" s="11" t="s">
        <v>1</v>
      </c>
      <c r="Z3" s="6" t="s">
        <v>1</v>
      </c>
      <c r="AA3" s="6" t="s">
        <v>1</v>
      </c>
      <c r="AB3" s="11" t="s">
        <v>1</v>
      </c>
      <c r="AC3" s="11" t="s">
        <v>1</v>
      </c>
      <c r="AD3" s="6" t="s">
        <v>1</v>
      </c>
      <c r="AE3" s="6" t="s">
        <v>1</v>
      </c>
      <c r="AF3" s="11" t="s">
        <v>1</v>
      </c>
      <c r="AG3" s="6" t="s">
        <v>1</v>
      </c>
      <c r="AH3" s="6" t="s">
        <v>1</v>
      </c>
      <c r="AI3" s="11" t="s">
        <v>1</v>
      </c>
      <c r="AJ3" s="6" t="s">
        <v>1</v>
      </c>
      <c r="AK3" s="11" t="s">
        <v>1</v>
      </c>
      <c r="AL3" s="6" t="s">
        <v>1</v>
      </c>
      <c r="AM3" s="11" t="s">
        <v>1</v>
      </c>
      <c r="AN3" s="6" t="s">
        <v>1</v>
      </c>
      <c r="AO3" s="11" t="s">
        <v>1</v>
      </c>
      <c r="AP3" s="6" t="s">
        <v>1</v>
      </c>
      <c r="AQ3" s="11" t="s">
        <v>1</v>
      </c>
      <c r="AR3" s="11" t="s">
        <v>1</v>
      </c>
      <c r="AS3" s="6" t="s">
        <v>1</v>
      </c>
      <c r="AT3" s="7" t="s">
        <v>42</v>
      </c>
      <c r="AU3" s="11" t="s">
        <v>1</v>
      </c>
      <c r="AV3" s="11" t="s">
        <v>1</v>
      </c>
      <c r="AW3" s="11" t="s">
        <v>1</v>
      </c>
      <c r="AX3" s="6" t="s">
        <v>1</v>
      </c>
      <c r="AY3" s="11" t="s">
        <v>1</v>
      </c>
      <c r="AZ3" s="11" t="s">
        <v>1</v>
      </c>
      <c r="BA3" s="11" t="s">
        <v>1</v>
      </c>
      <c r="BB3" s="11" t="s">
        <v>1</v>
      </c>
      <c r="BC3" s="11" t="s">
        <v>1</v>
      </c>
      <c r="BD3" s="6" t="s">
        <v>1</v>
      </c>
      <c r="BE3" s="33" t="s">
        <v>42</v>
      </c>
      <c r="BF3" s="6" t="s">
        <v>1</v>
      </c>
      <c r="BG3" s="6" t="s">
        <v>1</v>
      </c>
      <c r="BH3" s="3"/>
      <c r="BI3" s="16">
        <f aca="true" t="shared" si="0" ref="BI3:BI44">COUNTIF(D3:BG3,"○")</f>
        <v>2</v>
      </c>
      <c r="BJ3" s="17">
        <f aca="true" t="shared" si="1" ref="BJ3:BJ36">BI3/56</f>
        <v>0.03571428571428571</v>
      </c>
      <c r="BK3" s="18">
        <v>2</v>
      </c>
      <c r="BL3" s="19">
        <f aca="true" t="shared" si="2" ref="BL3:BL36">BK3/30</f>
        <v>0.06666666666666667</v>
      </c>
      <c r="BM3" s="20">
        <v>1</v>
      </c>
      <c r="BN3" s="21">
        <f aca="true" t="shared" si="3" ref="BN3:BN36">BM3/26</f>
        <v>0.038461538461538464</v>
      </c>
    </row>
    <row r="4" spans="1:66" ht="13.5">
      <c r="A4">
        <v>3</v>
      </c>
      <c r="B4" s="25" t="s">
        <v>9</v>
      </c>
      <c r="C4" s="3" t="s">
        <v>5</v>
      </c>
      <c r="D4" s="6" t="s">
        <v>1</v>
      </c>
      <c r="E4" s="11" t="s">
        <v>1</v>
      </c>
      <c r="F4" s="6" t="s">
        <v>1</v>
      </c>
      <c r="G4" s="11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11" t="s">
        <v>1</v>
      </c>
      <c r="Q4" s="6" t="s">
        <v>1</v>
      </c>
      <c r="R4" s="6" t="s">
        <v>1</v>
      </c>
      <c r="S4" s="11" t="s">
        <v>1</v>
      </c>
      <c r="T4" s="6" t="s">
        <v>1</v>
      </c>
      <c r="U4" s="11" t="s">
        <v>1</v>
      </c>
      <c r="V4" s="6" t="s">
        <v>1</v>
      </c>
      <c r="W4" s="11" t="s">
        <v>1</v>
      </c>
      <c r="X4" s="11" t="s">
        <v>1</v>
      </c>
      <c r="Y4" s="11" t="s">
        <v>1</v>
      </c>
      <c r="Z4" s="6" t="s">
        <v>1</v>
      </c>
      <c r="AA4" s="6" t="s">
        <v>1</v>
      </c>
      <c r="AB4" s="11" t="s">
        <v>1</v>
      </c>
      <c r="AC4" s="11" t="s">
        <v>1</v>
      </c>
      <c r="AD4" s="6" t="s">
        <v>1</v>
      </c>
      <c r="AE4" s="6" t="s">
        <v>1</v>
      </c>
      <c r="AF4" s="11" t="s">
        <v>1</v>
      </c>
      <c r="AG4" s="6" t="s">
        <v>1</v>
      </c>
      <c r="AH4" s="6" t="s">
        <v>1</v>
      </c>
      <c r="AI4" s="11" t="s">
        <v>1</v>
      </c>
      <c r="AJ4" s="6" t="s">
        <v>1</v>
      </c>
      <c r="AK4" s="11" t="s">
        <v>1</v>
      </c>
      <c r="AL4" s="6" t="s">
        <v>1</v>
      </c>
      <c r="AM4" s="11" t="s">
        <v>1</v>
      </c>
      <c r="AN4" s="6" t="s">
        <v>1</v>
      </c>
      <c r="AO4" s="11" t="s">
        <v>1</v>
      </c>
      <c r="AP4" s="6" t="s">
        <v>1</v>
      </c>
      <c r="AQ4" s="11" t="s">
        <v>1</v>
      </c>
      <c r="AR4" s="11" t="s">
        <v>1</v>
      </c>
      <c r="AS4" s="6" t="s">
        <v>1</v>
      </c>
      <c r="AT4" s="6" t="s">
        <v>1</v>
      </c>
      <c r="AU4" s="11" t="s">
        <v>1</v>
      </c>
      <c r="AV4" s="11" t="s">
        <v>1</v>
      </c>
      <c r="AW4" s="11" t="s">
        <v>1</v>
      </c>
      <c r="AX4" s="6" t="s">
        <v>1</v>
      </c>
      <c r="AY4" s="11" t="s">
        <v>1</v>
      </c>
      <c r="AZ4" s="11" t="s">
        <v>1</v>
      </c>
      <c r="BA4" s="11" t="s">
        <v>1</v>
      </c>
      <c r="BB4" s="11" t="s">
        <v>1</v>
      </c>
      <c r="BC4" s="11" t="s">
        <v>1</v>
      </c>
      <c r="BD4" s="6" t="s">
        <v>1</v>
      </c>
      <c r="BE4" s="32" t="s">
        <v>1</v>
      </c>
      <c r="BF4" s="6" t="s">
        <v>1</v>
      </c>
      <c r="BG4" s="6" t="s">
        <v>1</v>
      </c>
      <c r="BH4" s="3"/>
      <c r="BI4" s="16">
        <f t="shared" si="0"/>
        <v>0</v>
      </c>
      <c r="BJ4" s="17">
        <f t="shared" si="1"/>
        <v>0</v>
      </c>
      <c r="BK4" s="18">
        <f aca="true" t="shared" si="4" ref="BK4:BK33">BI4-BM4</f>
        <v>0</v>
      </c>
      <c r="BL4" s="19">
        <f t="shared" si="2"/>
        <v>0</v>
      </c>
      <c r="BM4" s="20">
        <v>0</v>
      </c>
      <c r="BN4" s="21">
        <f t="shared" si="3"/>
        <v>0</v>
      </c>
    </row>
    <row r="5" spans="1:66" ht="13.5">
      <c r="A5">
        <v>4</v>
      </c>
      <c r="B5" t="s">
        <v>10</v>
      </c>
      <c r="C5" s="3" t="s">
        <v>5</v>
      </c>
      <c r="D5" s="7" t="s">
        <v>42</v>
      </c>
      <c r="E5" s="12" t="s">
        <v>42</v>
      </c>
      <c r="F5" s="7" t="s">
        <v>42</v>
      </c>
      <c r="G5" s="11" t="s">
        <v>1</v>
      </c>
      <c r="H5" s="7" t="s">
        <v>42</v>
      </c>
      <c r="I5" s="6" t="s">
        <v>1</v>
      </c>
      <c r="J5" s="7" t="s">
        <v>42</v>
      </c>
      <c r="K5" s="7" t="s">
        <v>42</v>
      </c>
      <c r="L5" s="7" t="s">
        <v>42</v>
      </c>
      <c r="M5" s="7" t="s">
        <v>42</v>
      </c>
      <c r="N5" s="7" t="s">
        <v>42</v>
      </c>
      <c r="O5" s="6" t="s">
        <v>1</v>
      </c>
      <c r="P5" s="12" t="s">
        <v>42</v>
      </c>
      <c r="Q5" s="7" t="s">
        <v>42</v>
      </c>
      <c r="R5" s="6" t="s">
        <v>1</v>
      </c>
      <c r="S5" s="12" t="s">
        <v>42</v>
      </c>
      <c r="T5" s="6" t="s">
        <v>1</v>
      </c>
      <c r="U5" s="12" t="s">
        <v>42</v>
      </c>
      <c r="V5" s="6" t="s">
        <v>1</v>
      </c>
      <c r="W5" s="12" t="s">
        <v>42</v>
      </c>
      <c r="X5" s="12" t="s">
        <v>42</v>
      </c>
      <c r="Y5" s="11" t="s">
        <v>1</v>
      </c>
      <c r="Z5" s="6" t="s">
        <v>1</v>
      </c>
      <c r="AA5" s="6" t="s">
        <v>1</v>
      </c>
      <c r="AB5" s="11" t="s">
        <v>1</v>
      </c>
      <c r="AC5" s="12" t="s">
        <v>42</v>
      </c>
      <c r="AD5" s="7" t="s">
        <v>42</v>
      </c>
      <c r="AE5" s="7" t="s">
        <v>42</v>
      </c>
      <c r="AF5" s="11" t="s">
        <v>1</v>
      </c>
      <c r="AG5" s="6" t="s">
        <v>1</v>
      </c>
      <c r="AH5" s="6" t="s">
        <v>1</v>
      </c>
      <c r="AI5" s="11" t="s">
        <v>1</v>
      </c>
      <c r="AJ5" s="6" t="s">
        <v>1</v>
      </c>
      <c r="AK5" s="11" t="s">
        <v>1</v>
      </c>
      <c r="AL5" s="6" t="s">
        <v>1</v>
      </c>
      <c r="AM5" s="11" t="s">
        <v>1</v>
      </c>
      <c r="AN5" s="6" t="s">
        <v>1</v>
      </c>
      <c r="AO5" s="12" t="s">
        <v>42</v>
      </c>
      <c r="AP5" s="6" t="s">
        <v>1</v>
      </c>
      <c r="AQ5" s="11" t="s">
        <v>1</v>
      </c>
      <c r="AR5" s="12" t="s">
        <v>42</v>
      </c>
      <c r="AS5" s="6" t="s">
        <v>1</v>
      </c>
      <c r="AT5" s="6" t="s">
        <v>1</v>
      </c>
      <c r="AU5" s="12" t="s">
        <v>42</v>
      </c>
      <c r="AV5" s="12" t="s">
        <v>42</v>
      </c>
      <c r="AW5" s="11" t="s">
        <v>1</v>
      </c>
      <c r="AX5" s="6" t="s">
        <v>1</v>
      </c>
      <c r="AY5" s="12" t="s">
        <v>42</v>
      </c>
      <c r="AZ5" s="11" t="s">
        <v>1</v>
      </c>
      <c r="BA5" s="11" t="s">
        <v>1</v>
      </c>
      <c r="BB5" s="12" t="s">
        <v>42</v>
      </c>
      <c r="BC5" s="11" t="s">
        <v>1</v>
      </c>
      <c r="BD5" s="6" t="s">
        <v>1</v>
      </c>
      <c r="BE5" s="33" t="s">
        <v>42</v>
      </c>
      <c r="BF5" s="6" t="s">
        <v>1</v>
      </c>
      <c r="BG5" s="6" t="s">
        <v>1</v>
      </c>
      <c r="BH5" s="3"/>
      <c r="BI5" s="16">
        <f t="shared" si="0"/>
        <v>25</v>
      </c>
      <c r="BJ5" s="17">
        <f t="shared" si="1"/>
        <v>0.44642857142857145</v>
      </c>
      <c r="BK5" s="18">
        <v>11</v>
      </c>
      <c r="BL5" s="19">
        <f t="shared" si="2"/>
        <v>0.36666666666666664</v>
      </c>
      <c r="BM5" s="20">
        <v>13</v>
      </c>
      <c r="BN5" s="21">
        <f t="shared" si="3"/>
        <v>0.5</v>
      </c>
    </row>
    <row r="6" spans="1:66" ht="13.5">
      <c r="A6">
        <v>5</v>
      </c>
      <c r="B6" t="s">
        <v>35</v>
      </c>
      <c r="C6" s="3" t="s">
        <v>6</v>
      </c>
      <c r="D6" s="6" t="s">
        <v>1</v>
      </c>
      <c r="E6" s="11" t="s">
        <v>1</v>
      </c>
      <c r="F6" s="6" t="s">
        <v>1</v>
      </c>
      <c r="G6" s="11" t="s">
        <v>1</v>
      </c>
      <c r="H6" s="7" t="s">
        <v>42</v>
      </c>
      <c r="I6" s="6" t="s">
        <v>1</v>
      </c>
      <c r="J6" s="6" t="s">
        <v>1</v>
      </c>
      <c r="K6" s="7" t="s">
        <v>42</v>
      </c>
      <c r="L6" s="7" t="s">
        <v>42</v>
      </c>
      <c r="M6" s="7" t="s">
        <v>42</v>
      </c>
      <c r="N6" s="6" t="s">
        <v>1</v>
      </c>
      <c r="O6" s="6" t="s">
        <v>1</v>
      </c>
      <c r="P6" s="11" t="s">
        <v>1</v>
      </c>
      <c r="Q6" s="6" t="s">
        <v>1</v>
      </c>
      <c r="R6" s="6" t="s">
        <v>1</v>
      </c>
      <c r="S6" s="11" t="s">
        <v>1</v>
      </c>
      <c r="T6" s="6" t="s">
        <v>1</v>
      </c>
      <c r="U6" s="11" t="s">
        <v>1</v>
      </c>
      <c r="V6" s="6" t="s">
        <v>1</v>
      </c>
      <c r="W6" s="11" t="s">
        <v>1</v>
      </c>
      <c r="X6" s="12" t="s">
        <v>42</v>
      </c>
      <c r="Y6" s="12" t="s">
        <v>42</v>
      </c>
      <c r="Z6" s="7" t="s">
        <v>42</v>
      </c>
      <c r="AA6" s="6" t="s">
        <v>1</v>
      </c>
      <c r="AB6" s="12" t="s">
        <v>42</v>
      </c>
      <c r="AC6" s="12" t="s">
        <v>42</v>
      </c>
      <c r="AD6" s="6" t="s">
        <v>1</v>
      </c>
      <c r="AE6" s="6" t="s">
        <v>1</v>
      </c>
      <c r="AF6" s="11" t="s">
        <v>1</v>
      </c>
      <c r="AG6" s="6" t="s">
        <v>1</v>
      </c>
      <c r="AH6" s="6" t="s">
        <v>1</v>
      </c>
      <c r="AI6" s="11" t="s">
        <v>1</v>
      </c>
      <c r="AJ6" s="6" t="s">
        <v>1</v>
      </c>
      <c r="AK6" s="12" t="s">
        <v>42</v>
      </c>
      <c r="AL6" s="6" t="s">
        <v>1</v>
      </c>
      <c r="AM6" s="12" t="s">
        <v>42</v>
      </c>
      <c r="AN6" s="6" t="s">
        <v>1</v>
      </c>
      <c r="AO6" s="11" t="s">
        <v>1</v>
      </c>
      <c r="AP6" s="6" t="s">
        <v>1</v>
      </c>
      <c r="AQ6" s="12" t="s">
        <v>42</v>
      </c>
      <c r="AR6" s="12" t="s">
        <v>42</v>
      </c>
      <c r="AS6" s="7" t="s">
        <v>42</v>
      </c>
      <c r="AT6" s="6" t="s">
        <v>1</v>
      </c>
      <c r="AU6" s="11" t="s">
        <v>1</v>
      </c>
      <c r="AV6" s="11" t="s">
        <v>1</v>
      </c>
      <c r="AW6" s="12" t="s">
        <v>42</v>
      </c>
      <c r="AX6" s="6" t="s">
        <v>1</v>
      </c>
      <c r="AY6" s="11" t="s">
        <v>1</v>
      </c>
      <c r="AZ6" s="11" t="s">
        <v>1</v>
      </c>
      <c r="BA6" s="11" t="s">
        <v>1</v>
      </c>
      <c r="BB6" s="11" t="s">
        <v>1</v>
      </c>
      <c r="BC6" s="11" t="s">
        <v>1</v>
      </c>
      <c r="BD6" s="6" t="s">
        <v>1</v>
      </c>
      <c r="BE6" s="33" t="s">
        <v>42</v>
      </c>
      <c r="BF6" s="6" t="s">
        <v>1</v>
      </c>
      <c r="BG6" s="6" t="s">
        <v>1</v>
      </c>
      <c r="BH6" s="3"/>
      <c r="BI6" s="16">
        <f t="shared" si="0"/>
        <v>16</v>
      </c>
      <c r="BJ6" s="17">
        <f t="shared" si="1"/>
        <v>0.2857142857142857</v>
      </c>
      <c r="BK6" s="18">
        <v>6</v>
      </c>
      <c r="BL6" s="19">
        <f t="shared" si="2"/>
        <v>0.2</v>
      </c>
      <c r="BM6" s="20">
        <v>10</v>
      </c>
      <c r="BN6" s="21">
        <f t="shared" si="3"/>
        <v>0.38461538461538464</v>
      </c>
    </row>
    <row r="7" spans="1:66" ht="13.5" customHeight="1">
      <c r="A7">
        <v>6</v>
      </c>
      <c r="B7" s="25" t="s">
        <v>11</v>
      </c>
      <c r="C7" s="3" t="s">
        <v>5</v>
      </c>
      <c r="D7" s="7" t="s">
        <v>42</v>
      </c>
      <c r="E7" s="11" t="s">
        <v>1</v>
      </c>
      <c r="F7" s="7" t="s">
        <v>42</v>
      </c>
      <c r="G7" s="11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  <c r="O7" s="6" t="s">
        <v>1</v>
      </c>
      <c r="P7" s="11" t="s">
        <v>1</v>
      </c>
      <c r="Q7" s="6" t="s">
        <v>1</v>
      </c>
      <c r="R7" s="6" t="s">
        <v>1</v>
      </c>
      <c r="S7" s="11" t="s">
        <v>1</v>
      </c>
      <c r="T7" s="6" t="s">
        <v>1</v>
      </c>
      <c r="U7" s="11" t="s">
        <v>1</v>
      </c>
      <c r="V7" s="6" t="s">
        <v>1</v>
      </c>
      <c r="W7" s="11" t="s">
        <v>1</v>
      </c>
      <c r="X7" s="11" t="s">
        <v>1</v>
      </c>
      <c r="Y7" s="11" t="s">
        <v>1</v>
      </c>
      <c r="Z7" s="6" t="s">
        <v>1</v>
      </c>
      <c r="AA7" s="6" t="s">
        <v>1</v>
      </c>
      <c r="AB7" s="11" t="s">
        <v>1</v>
      </c>
      <c r="AC7" s="11" t="s">
        <v>1</v>
      </c>
      <c r="AD7" s="6" t="s">
        <v>1</v>
      </c>
      <c r="AE7" s="6" t="s">
        <v>1</v>
      </c>
      <c r="AF7" s="11" t="s">
        <v>1</v>
      </c>
      <c r="AG7" s="6" t="s">
        <v>1</v>
      </c>
      <c r="AH7" s="6" t="s">
        <v>1</v>
      </c>
      <c r="AI7" s="11" t="s">
        <v>1</v>
      </c>
      <c r="AJ7" s="6" t="s">
        <v>1</v>
      </c>
      <c r="AK7" s="11" t="s">
        <v>1</v>
      </c>
      <c r="AL7" s="6" t="s">
        <v>1</v>
      </c>
      <c r="AM7" s="11" t="s">
        <v>1</v>
      </c>
      <c r="AN7" s="6" t="s">
        <v>1</v>
      </c>
      <c r="AO7" s="11" t="s">
        <v>1</v>
      </c>
      <c r="AP7" s="6" t="s">
        <v>1</v>
      </c>
      <c r="AQ7" s="11" t="s">
        <v>1</v>
      </c>
      <c r="AR7" s="11" t="s">
        <v>1</v>
      </c>
      <c r="AS7" s="6" t="s">
        <v>1</v>
      </c>
      <c r="AT7" s="6" t="s">
        <v>1</v>
      </c>
      <c r="AU7" s="11" t="s">
        <v>1</v>
      </c>
      <c r="AV7" s="12" t="s">
        <v>42</v>
      </c>
      <c r="AW7" s="11" t="s">
        <v>1</v>
      </c>
      <c r="AX7" s="6" t="s">
        <v>1</v>
      </c>
      <c r="AY7" s="11" t="s">
        <v>1</v>
      </c>
      <c r="AZ7" s="11" t="s">
        <v>1</v>
      </c>
      <c r="BA7" s="11" t="s">
        <v>1</v>
      </c>
      <c r="BB7" s="12" t="s">
        <v>42</v>
      </c>
      <c r="BC7" s="11" t="s">
        <v>1</v>
      </c>
      <c r="BD7" s="6" t="s">
        <v>1</v>
      </c>
      <c r="BE7" s="33" t="s">
        <v>42</v>
      </c>
      <c r="BF7" s="6" t="s">
        <v>1</v>
      </c>
      <c r="BG7" s="6" t="s">
        <v>1</v>
      </c>
      <c r="BH7" s="3"/>
      <c r="BI7" s="16">
        <f t="shared" si="0"/>
        <v>5</v>
      </c>
      <c r="BJ7" s="17">
        <f t="shared" si="1"/>
        <v>0.08928571428571429</v>
      </c>
      <c r="BK7" s="18">
        <f t="shared" si="4"/>
        <v>2</v>
      </c>
      <c r="BL7" s="19">
        <f t="shared" si="2"/>
        <v>0.06666666666666667</v>
      </c>
      <c r="BM7" s="20">
        <v>3</v>
      </c>
      <c r="BN7" s="21">
        <f t="shared" si="3"/>
        <v>0.11538461538461539</v>
      </c>
    </row>
    <row r="8" spans="1:66" ht="13.5">
      <c r="A8" s="2">
        <v>7</v>
      </c>
      <c r="B8" s="13" t="s">
        <v>12</v>
      </c>
      <c r="C8" s="3" t="s">
        <v>6</v>
      </c>
      <c r="D8" s="6" t="s">
        <v>1</v>
      </c>
      <c r="E8" s="11" t="s">
        <v>1</v>
      </c>
      <c r="F8" s="6" t="s">
        <v>1</v>
      </c>
      <c r="G8" s="11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6" t="s">
        <v>1</v>
      </c>
      <c r="O8" s="6" t="s">
        <v>1</v>
      </c>
      <c r="P8" s="11" t="s">
        <v>1</v>
      </c>
      <c r="Q8" s="6" t="s">
        <v>1</v>
      </c>
      <c r="R8" s="6" t="s">
        <v>1</v>
      </c>
      <c r="S8" s="12" t="s">
        <v>42</v>
      </c>
      <c r="T8" s="6" t="s">
        <v>1</v>
      </c>
      <c r="U8" s="11" t="s">
        <v>1</v>
      </c>
      <c r="V8" s="6" t="s">
        <v>1</v>
      </c>
      <c r="W8" s="11" t="s">
        <v>1</v>
      </c>
      <c r="X8" s="12" t="s">
        <v>42</v>
      </c>
      <c r="Y8" s="11" t="s">
        <v>1</v>
      </c>
      <c r="Z8" s="6" t="s">
        <v>1</v>
      </c>
      <c r="AA8" s="6" t="s">
        <v>1</v>
      </c>
      <c r="AB8" s="11" t="s">
        <v>1</v>
      </c>
      <c r="AC8" s="12" t="s">
        <v>42</v>
      </c>
      <c r="AD8" s="6" t="s">
        <v>1</v>
      </c>
      <c r="AE8" s="6" t="s">
        <v>1</v>
      </c>
      <c r="AF8" s="11" t="s">
        <v>1</v>
      </c>
      <c r="AG8" s="6" t="s">
        <v>1</v>
      </c>
      <c r="AH8" s="6" t="s">
        <v>1</v>
      </c>
      <c r="AI8" s="11" t="s">
        <v>1</v>
      </c>
      <c r="AJ8" s="6" t="s">
        <v>1</v>
      </c>
      <c r="AK8" s="11" t="s">
        <v>1</v>
      </c>
      <c r="AL8" s="6" t="s">
        <v>1</v>
      </c>
      <c r="AM8" s="11" t="s">
        <v>1</v>
      </c>
      <c r="AN8" s="6" t="s">
        <v>1</v>
      </c>
      <c r="AO8" s="12" t="s">
        <v>42</v>
      </c>
      <c r="AP8" s="6" t="s">
        <v>1</v>
      </c>
      <c r="AQ8" s="11" t="s">
        <v>1</v>
      </c>
      <c r="AR8" s="12" t="s">
        <v>42</v>
      </c>
      <c r="AS8" s="6" t="s">
        <v>1</v>
      </c>
      <c r="AT8" s="6" t="s">
        <v>1</v>
      </c>
      <c r="AU8" s="12" t="s">
        <v>42</v>
      </c>
      <c r="AV8" s="11" t="s">
        <v>1</v>
      </c>
      <c r="AW8" s="11" t="s">
        <v>1</v>
      </c>
      <c r="AX8" s="6" t="s">
        <v>1</v>
      </c>
      <c r="AY8" s="12" t="s">
        <v>42</v>
      </c>
      <c r="AZ8" s="12" t="s">
        <v>42</v>
      </c>
      <c r="BA8" s="11" t="s">
        <v>1</v>
      </c>
      <c r="BB8" s="11" t="s">
        <v>1</v>
      </c>
      <c r="BC8" s="11" t="s">
        <v>1</v>
      </c>
      <c r="BD8" s="6" t="s">
        <v>1</v>
      </c>
      <c r="BE8" s="32" t="s">
        <v>1</v>
      </c>
      <c r="BF8" s="6" t="s">
        <v>1</v>
      </c>
      <c r="BG8" s="6" t="s">
        <v>1</v>
      </c>
      <c r="BH8" s="3"/>
      <c r="BI8" s="16">
        <f t="shared" si="0"/>
        <v>8</v>
      </c>
      <c r="BJ8" s="17">
        <f t="shared" si="1"/>
        <v>0.14285714285714285</v>
      </c>
      <c r="BK8" s="18">
        <f t="shared" si="4"/>
        <v>1</v>
      </c>
      <c r="BL8" s="19">
        <f t="shared" si="2"/>
        <v>0.03333333333333333</v>
      </c>
      <c r="BM8" s="20">
        <v>7</v>
      </c>
      <c r="BN8" s="21">
        <f t="shared" si="3"/>
        <v>0.2692307692307692</v>
      </c>
    </row>
    <row r="9" spans="1:66" ht="13.5">
      <c r="A9">
        <v>8</v>
      </c>
      <c r="B9" t="s">
        <v>13</v>
      </c>
      <c r="C9" s="3" t="s">
        <v>5</v>
      </c>
      <c r="D9" s="6" t="s">
        <v>1</v>
      </c>
      <c r="E9" s="12" t="s">
        <v>42</v>
      </c>
      <c r="F9" s="6" t="s">
        <v>1</v>
      </c>
      <c r="G9" s="11" t="s">
        <v>1</v>
      </c>
      <c r="H9" s="6" t="s">
        <v>1</v>
      </c>
      <c r="I9" s="6" t="s">
        <v>1</v>
      </c>
      <c r="J9" s="7" t="s">
        <v>42</v>
      </c>
      <c r="K9" s="6" t="s">
        <v>1</v>
      </c>
      <c r="L9" s="6" t="s">
        <v>1</v>
      </c>
      <c r="M9" s="6" t="s">
        <v>1</v>
      </c>
      <c r="N9" s="6" t="s">
        <v>1</v>
      </c>
      <c r="O9" s="6" t="s">
        <v>1</v>
      </c>
      <c r="P9" s="12" t="s">
        <v>42</v>
      </c>
      <c r="Q9" s="6" t="s">
        <v>1</v>
      </c>
      <c r="R9" s="7" t="s">
        <v>42</v>
      </c>
      <c r="S9" s="12" t="s">
        <v>42</v>
      </c>
      <c r="T9" s="6" t="s">
        <v>1</v>
      </c>
      <c r="U9" s="12" t="s">
        <v>42</v>
      </c>
      <c r="V9" s="6" t="s">
        <v>1</v>
      </c>
      <c r="W9" s="12" t="s">
        <v>42</v>
      </c>
      <c r="X9" s="12" t="s">
        <v>42</v>
      </c>
      <c r="Y9" s="12" t="s">
        <v>42</v>
      </c>
      <c r="Z9" s="6" t="s">
        <v>1</v>
      </c>
      <c r="AA9" s="6" t="s">
        <v>1</v>
      </c>
      <c r="AB9" s="12" t="s">
        <v>42</v>
      </c>
      <c r="AC9" s="12" t="s">
        <v>42</v>
      </c>
      <c r="AD9" s="7" t="s">
        <v>42</v>
      </c>
      <c r="AE9" s="7" t="s">
        <v>42</v>
      </c>
      <c r="AF9" s="12" t="s">
        <v>42</v>
      </c>
      <c r="AG9" s="6" t="s">
        <v>1</v>
      </c>
      <c r="AH9" s="7" t="s">
        <v>42</v>
      </c>
      <c r="AI9" s="12" t="s">
        <v>42</v>
      </c>
      <c r="AJ9" s="6" t="s">
        <v>1</v>
      </c>
      <c r="AK9" s="12" t="s">
        <v>42</v>
      </c>
      <c r="AL9" s="6" t="s">
        <v>1</v>
      </c>
      <c r="AM9" s="11" t="s">
        <v>1</v>
      </c>
      <c r="AN9" s="7" t="s">
        <v>42</v>
      </c>
      <c r="AO9" s="11" t="s">
        <v>1</v>
      </c>
      <c r="AP9" s="7" t="s">
        <v>42</v>
      </c>
      <c r="AQ9" s="12" t="s">
        <v>42</v>
      </c>
      <c r="AR9" s="11" t="s">
        <v>1</v>
      </c>
      <c r="AS9" s="6" t="s">
        <v>1</v>
      </c>
      <c r="AT9" s="6" t="s">
        <v>1</v>
      </c>
      <c r="AU9" s="12" t="s">
        <v>42</v>
      </c>
      <c r="AV9" s="12" t="s">
        <v>42</v>
      </c>
      <c r="AW9" s="12" t="s">
        <v>42</v>
      </c>
      <c r="AX9" s="6" t="s">
        <v>1</v>
      </c>
      <c r="AY9" s="11" t="s">
        <v>1</v>
      </c>
      <c r="AZ9" s="12" t="s">
        <v>42</v>
      </c>
      <c r="BA9" s="11" t="s">
        <v>1</v>
      </c>
      <c r="BB9" s="11" t="s">
        <v>1</v>
      </c>
      <c r="BC9" s="12" t="s">
        <v>42</v>
      </c>
      <c r="BD9" s="6" t="s">
        <v>1</v>
      </c>
      <c r="BE9" s="33" t="s">
        <v>42</v>
      </c>
      <c r="BF9" s="7" t="s">
        <v>42</v>
      </c>
      <c r="BG9" s="6" t="s">
        <v>1</v>
      </c>
      <c r="BH9" s="3"/>
      <c r="BI9" s="16">
        <f t="shared" si="0"/>
        <v>27</v>
      </c>
      <c r="BJ9" s="17">
        <f t="shared" si="1"/>
        <v>0.48214285714285715</v>
      </c>
      <c r="BK9" s="18">
        <v>8</v>
      </c>
      <c r="BL9" s="19">
        <f t="shared" si="2"/>
        <v>0.26666666666666666</v>
      </c>
      <c r="BM9" s="20">
        <v>19</v>
      </c>
      <c r="BN9" s="21">
        <f t="shared" si="3"/>
        <v>0.7307692307692307</v>
      </c>
    </row>
    <row r="10" spans="1:66" ht="13.5">
      <c r="A10">
        <v>9</v>
      </c>
      <c r="B10" t="s">
        <v>14</v>
      </c>
      <c r="C10" s="3" t="s">
        <v>5</v>
      </c>
      <c r="D10" s="7" t="s">
        <v>42</v>
      </c>
      <c r="E10" s="12" t="s">
        <v>42</v>
      </c>
      <c r="F10" s="7" t="s">
        <v>42</v>
      </c>
      <c r="G10" s="11" t="s">
        <v>1</v>
      </c>
      <c r="H10" s="7" t="s">
        <v>42</v>
      </c>
      <c r="I10" s="7" t="s">
        <v>42</v>
      </c>
      <c r="J10" s="6" t="s">
        <v>1</v>
      </c>
      <c r="K10" s="6" t="s">
        <v>1</v>
      </c>
      <c r="L10" s="7" t="s">
        <v>42</v>
      </c>
      <c r="M10" s="6" t="s">
        <v>1</v>
      </c>
      <c r="N10" s="7" t="s">
        <v>42</v>
      </c>
      <c r="O10" s="6" t="s">
        <v>1</v>
      </c>
      <c r="P10" s="12" t="s">
        <v>42</v>
      </c>
      <c r="Q10" s="7" t="s">
        <v>42</v>
      </c>
      <c r="R10" s="6" t="s">
        <v>1</v>
      </c>
      <c r="S10" s="11" t="s">
        <v>1</v>
      </c>
      <c r="T10" s="6" t="s">
        <v>1</v>
      </c>
      <c r="U10" s="12" t="s">
        <v>42</v>
      </c>
      <c r="V10" s="6" t="s">
        <v>1</v>
      </c>
      <c r="W10" s="12" t="s">
        <v>42</v>
      </c>
      <c r="X10" s="12" t="s">
        <v>42</v>
      </c>
      <c r="Y10" s="12" t="s">
        <v>42</v>
      </c>
      <c r="Z10" s="6" t="s">
        <v>1</v>
      </c>
      <c r="AA10" s="7" t="s">
        <v>42</v>
      </c>
      <c r="AB10" s="12" t="s">
        <v>42</v>
      </c>
      <c r="AC10" s="12" t="s">
        <v>42</v>
      </c>
      <c r="AD10" s="7" t="s">
        <v>42</v>
      </c>
      <c r="AE10" s="6" t="s">
        <v>1</v>
      </c>
      <c r="AF10" s="11" t="s">
        <v>1</v>
      </c>
      <c r="AG10" s="6" t="s">
        <v>1</v>
      </c>
      <c r="AH10" s="6" t="s">
        <v>1</v>
      </c>
      <c r="AI10" s="12" t="s">
        <v>42</v>
      </c>
      <c r="AJ10" s="6" t="s">
        <v>1</v>
      </c>
      <c r="AK10" s="11" t="s">
        <v>1</v>
      </c>
      <c r="AL10" s="6" t="s">
        <v>1</v>
      </c>
      <c r="AM10" s="12" t="s">
        <v>42</v>
      </c>
      <c r="AN10" s="6" t="s">
        <v>1</v>
      </c>
      <c r="AO10" s="12" t="s">
        <v>42</v>
      </c>
      <c r="AP10" s="7" t="s">
        <v>42</v>
      </c>
      <c r="AQ10" s="11" t="s">
        <v>1</v>
      </c>
      <c r="AR10" s="12" t="s">
        <v>42</v>
      </c>
      <c r="AS10" s="6" t="s">
        <v>1</v>
      </c>
      <c r="AT10" s="6" t="s">
        <v>1</v>
      </c>
      <c r="AU10" s="12" t="s">
        <v>42</v>
      </c>
      <c r="AV10" s="12" t="s">
        <v>42</v>
      </c>
      <c r="AW10" s="11" t="s">
        <v>1</v>
      </c>
      <c r="AX10" s="6" t="s">
        <v>1</v>
      </c>
      <c r="AY10" s="11" t="s">
        <v>1</v>
      </c>
      <c r="AZ10" s="11" t="s">
        <v>1</v>
      </c>
      <c r="BA10" s="11" t="s">
        <v>1</v>
      </c>
      <c r="BB10" s="11" t="s">
        <v>1</v>
      </c>
      <c r="BC10" s="12" t="s">
        <v>42</v>
      </c>
      <c r="BD10" s="6" t="s">
        <v>1</v>
      </c>
      <c r="BE10" s="32" t="s">
        <v>1</v>
      </c>
      <c r="BF10" s="6" t="s">
        <v>1</v>
      </c>
      <c r="BG10" s="6" t="s">
        <v>1</v>
      </c>
      <c r="BH10" s="3"/>
      <c r="BI10" s="16">
        <f t="shared" si="0"/>
        <v>25</v>
      </c>
      <c r="BJ10" s="17">
        <f t="shared" si="1"/>
        <v>0.44642857142857145</v>
      </c>
      <c r="BK10" s="18">
        <v>10</v>
      </c>
      <c r="BL10" s="19">
        <f t="shared" si="2"/>
        <v>0.3333333333333333</v>
      </c>
      <c r="BM10" s="20">
        <v>15</v>
      </c>
      <c r="BN10" s="21">
        <f t="shared" si="3"/>
        <v>0.5769230769230769</v>
      </c>
    </row>
    <row r="11" spans="1:66" ht="13.5">
      <c r="A11">
        <v>10</v>
      </c>
      <c r="B11" s="25" t="s">
        <v>15</v>
      </c>
      <c r="C11" s="3" t="s">
        <v>5</v>
      </c>
      <c r="D11" s="6" t="s">
        <v>1</v>
      </c>
      <c r="E11" s="11" t="s">
        <v>1</v>
      </c>
      <c r="F11" s="6" t="s">
        <v>1</v>
      </c>
      <c r="G11" s="11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6" t="s">
        <v>1</v>
      </c>
      <c r="O11" s="6" t="s">
        <v>1</v>
      </c>
      <c r="P11" s="11" t="s">
        <v>1</v>
      </c>
      <c r="Q11" s="6" t="s">
        <v>1</v>
      </c>
      <c r="R11" s="6" t="s">
        <v>1</v>
      </c>
      <c r="S11" s="11" t="s">
        <v>1</v>
      </c>
      <c r="T11" s="6" t="s">
        <v>1</v>
      </c>
      <c r="U11" s="11" t="s">
        <v>1</v>
      </c>
      <c r="V11" s="6" t="s">
        <v>1</v>
      </c>
      <c r="W11" s="11" t="s">
        <v>1</v>
      </c>
      <c r="X11" s="11" t="s">
        <v>1</v>
      </c>
      <c r="Y11" s="11" t="s">
        <v>1</v>
      </c>
      <c r="Z11" s="6" t="s">
        <v>1</v>
      </c>
      <c r="AA11" s="6" t="s">
        <v>1</v>
      </c>
      <c r="AB11" s="11" t="s">
        <v>1</v>
      </c>
      <c r="AC11" s="11" t="s">
        <v>1</v>
      </c>
      <c r="AD11" s="6" t="s">
        <v>1</v>
      </c>
      <c r="AE11" s="6" t="s">
        <v>1</v>
      </c>
      <c r="AF11" s="11" t="s">
        <v>1</v>
      </c>
      <c r="AG11" s="6" t="s">
        <v>1</v>
      </c>
      <c r="AH11" s="6" t="s">
        <v>1</v>
      </c>
      <c r="AI11" s="11" t="s">
        <v>1</v>
      </c>
      <c r="AJ11" s="6" t="s">
        <v>1</v>
      </c>
      <c r="AK11" s="11" t="s">
        <v>1</v>
      </c>
      <c r="AL11" s="6" t="s">
        <v>1</v>
      </c>
      <c r="AM11" s="11" t="s">
        <v>1</v>
      </c>
      <c r="AN11" s="6" t="s">
        <v>1</v>
      </c>
      <c r="AO11" s="11" t="s">
        <v>1</v>
      </c>
      <c r="AP11" s="6" t="s">
        <v>1</v>
      </c>
      <c r="AQ11" s="11" t="s">
        <v>1</v>
      </c>
      <c r="AR11" s="11" t="s">
        <v>1</v>
      </c>
      <c r="AS11" s="6" t="s">
        <v>1</v>
      </c>
      <c r="AT11" s="6" t="s">
        <v>1</v>
      </c>
      <c r="AU11" s="11" t="s">
        <v>1</v>
      </c>
      <c r="AV11" s="11" t="s">
        <v>1</v>
      </c>
      <c r="AW11" s="11" t="s">
        <v>1</v>
      </c>
      <c r="AX11" s="6" t="s">
        <v>1</v>
      </c>
      <c r="AY11" s="11" t="s">
        <v>1</v>
      </c>
      <c r="AZ11" s="11" t="s">
        <v>1</v>
      </c>
      <c r="BA11" s="11" t="s">
        <v>1</v>
      </c>
      <c r="BB11" s="11" t="s">
        <v>1</v>
      </c>
      <c r="BC11" s="11" t="s">
        <v>1</v>
      </c>
      <c r="BD11" s="6" t="s">
        <v>1</v>
      </c>
      <c r="BE11" s="32" t="s">
        <v>1</v>
      </c>
      <c r="BF11" s="6" t="s">
        <v>1</v>
      </c>
      <c r="BG11" s="6" t="s">
        <v>1</v>
      </c>
      <c r="BH11" s="3"/>
      <c r="BI11" s="16">
        <f t="shared" si="0"/>
        <v>0</v>
      </c>
      <c r="BJ11" s="17">
        <f t="shared" si="1"/>
        <v>0</v>
      </c>
      <c r="BK11" s="18">
        <f t="shared" si="4"/>
        <v>0</v>
      </c>
      <c r="BL11" s="19">
        <f t="shared" si="2"/>
        <v>0</v>
      </c>
      <c r="BM11" s="20">
        <v>0</v>
      </c>
      <c r="BN11" s="21">
        <f t="shared" si="3"/>
        <v>0</v>
      </c>
    </row>
    <row r="12" spans="1:66" ht="13.5">
      <c r="A12">
        <v>11</v>
      </c>
      <c r="B12" s="25" t="s">
        <v>16</v>
      </c>
      <c r="C12" s="3" t="s">
        <v>5</v>
      </c>
      <c r="D12" s="6" t="s">
        <v>1</v>
      </c>
      <c r="E12" s="11" t="s">
        <v>1</v>
      </c>
      <c r="F12" s="6" t="s">
        <v>1</v>
      </c>
      <c r="G12" s="11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11" t="s">
        <v>1</v>
      </c>
      <c r="Q12" s="6" t="s">
        <v>1</v>
      </c>
      <c r="R12" s="6" t="s">
        <v>1</v>
      </c>
      <c r="S12" s="11" t="s">
        <v>1</v>
      </c>
      <c r="T12" s="6" t="s">
        <v>1</v>
      </c>
      <c r="U12" s="11" t="s">
        <v>1</v>
      </c>
      <c r="V12" s="6" t="s">
        <v>1</v>
      </c>
      <c r="W12" s="11" t="s">
        <v>1</v>
      </c>
      <c r="X12" s="12" t="s">
        <v>42</v>
      </c>
      <c r="Y12" s="11" t="s">
        <v>1</v>
      </c>
      <c r="Z12" s="6" t="s">
        <v>1</v>
      </c>
      <c r="AA12" s="6" t="s">
        <v>1</v>
      </c>
      <c r="AB12" s="11" t="s">
        <v>1</v>
      </c>
      <c r="AC12" s="11" t="s">
        <v>1</v>
      </c>
      <c r="AD12" s="6" t="s">
        <v>1</v>
      </c>
      <c r="AE12" s="6" t="s">
        <v>1</v>
      </c>
      <c r="AF12" s="11" t="s">
        <v>1</v>
      </c>
      <c r="AG12" s="6" t="s">
        <v>1</v>
      </c>
      <c r="AH12" s="6" t="s">
        <v>1</v>
      </c>
      <c r="AI12" s="11" t="s">
        <v>1</v>
      </c>
      <c r="AJ12" s="6" t="s">
        <v>1</v>
      </c>
      <c r="AK12" s="11" t="s">
        <v>1</v>
      </c>
      <c r="AL12" s="6" t="s">
        <v>1</v>
      </c>
      <c r="AM12" s="11" t="s">
        <v>1</v>
      </c>
      <c r="AN12" s="6" t="s">
        <v>1</v>
      </c>
      <c r="AO12" s="11" t="s">
        <v>1</v>
      </c>
      <c r="AP12" s="6" t="s">
        <v>1</v>
      </c>
      <c r="AQ12" s="11" t="s">
        <v>1</v>
      </c>
      <c r="AR12" s="11" t="s">
        <v>1</v>
      </c>
      <c r="AS12" s="6" t="s">
        <v>1</v>
      </c>
      <c r="AT12" s="6" t="s">
        <v>1</v>
      </c>
      <c r="AU12" s="11" t="s">
        <v>1</v>
      </c>
      <c r="AV12" s="11" t="s">
        <v>1</v>
      </c>
      <c r="AW12" s="11" t="s">
        <v>1</v>
      </c>
      <c r="AX12" s="6" t="s">
        <v>1</v>
      </c>
      <c r="AY12" s="11" t="s">
        <v>1</v>
      </c>
      <c r="AZ12" s="11" t="s">
        <v>1</v>
      </c>
      <c r="BA12" s="11" t="s">
        <v>1</v>
      </c>
      <c r="BB12" s="12" t="s">
        <v>42</v>
      </c>
      <c r="BC12" s="11" t="s">
        <v>1</v>
      </c>
      <c r="BD12" s="6" t="s">
        <v>1</v>
      </c>
      <c r="BE12" s="32" t="s">
        <v>1</v>
      </c>
      <c r="BF12" s="6" t="s">
        <v>1</v>
      </c>
      <c r="BG12" s="6" t="s">
        <v>1</v>
      </c>
      <c r="BH12" s="3"/>
      <c r="BI12" s="16">
        <f t="shared" si="0"/>
        <v>2</v>
      </c>
      <c r="BJ12" s="17">
        <f t="shared" si="1"/>
        <v>0.03571428571428571</v>
      </c>
      <c r="BK12" s="18">
        <f t="shared" si="4"/>
        <v>0</v>
      </c>
      <c r="BL12" s="19">
        <f t="shared" si="2"/>
        <v>0</v>
      </c>
      <c r="BM12" s="20">
        <v>2</v>
      </c>
      <c r="BN12" s="21">
        <f t="shared" si="3"/>
        <v>0.07692307692307693</v>
      </c>
    </row>
    <row r="13" spans="1:66" ht="13.5">
      <c r="A13">
        <v>13</v>
      </c>
      <c r="B13" t="s">
        <v>36</v>
      </c>
      <c r="C13" s="3" t="s">
        <v>6</v>
      </c>
      <c r="D13" s="7" t="s">
        <v>42</v>
      </c>
      <c r="E13" s="12" t="s">
        <v>42</v>
      </c>
      <c r="F13" s="6" t="s">
        <v>1</v>
      </c>
      <c r="G13" s="12" t="s">
        <v>42</v>
      </c>
      <c r="H13" s="6" t="s">
        <v>1</v>
      </c>
      <c r="I13" s="6" t="s">
        <v>1</v>
      </c>
      <c r="J13" s="6" t="s">
        <v>1</v>
      </c>
      <c r="K13" s="6" t="s">
        <v>1</v>
      </c>
      <c r="L13" s="6" t="s">
        <v>1</v>
      </c>
      <c r="M13" s="6" t="s">
        <v>1</v>
      </c>
      <c r="N13" s="6" t="s">
        <v>1</v>
      </c>
      <c r="O13" s="6" t="s">
        <v>1</v>
      </c>
      <c r="P13" s="11" t="s">
        <v>1</v>
      </c>
      <c r="Q13" s="7" t="s">
        <v>42</v>
      </c>
      <c r="R13" s="6" t="s">
        <v>1</v>
      </c>
      <c r="S13" s="11" t="s">
        <v>1</v>
      </c>
      <c r="T13" s="7" t="s">
        <v>42</v>
      </c>
      <c r="U13" s="11" t="s">
        <v>1</v>
      </c>
      <c r="V13" s="6" t="s">
        <v>1</v>
      </c>
      <c r="W13" s="11" t="s">
        <v>1</v>
      </c>
      <c r="X13" s="11" t="s">
        <v>1</v>
      </c>
      <c r="Y13" s="11" t="s">
        <v>1</v>
      </c>
      <c r="Z13" s="6" t="s">
        <v>1</v>
      </c>
      <c r="AA13" s="6" t="s">
        <v>1</v>
      </c>
      <c r="AB13" s="11" t="s">
        <v>1</v>
      </c>
      <c r="AC13" s="11" t="s">
        <v>1</v>
      </c>
      <c r="AD13" s="6" t="s">
        <v>1</v>
      </c>
      <c r="AE13" s="6" t="s">
        <v>1</v>
      </c>
      <c r="AF13" s="12" t="s">
        <v>42</v>
      </c>
      <c r="AG13" s="6" t="s">
        <v>1</v>
      </c>
      <c r="AH13" s="6" t="s">
        <v>1</v>
      </c>
      <c r="AI13" s="12" t="s">
        <v>42</v>
      </c>
      <c r="AJ13" s="6" t="s">
        <v>1</v>
      </c>
      <c r="AK13" s="11" t="s">
        <v>1</v>
      </c>
      <c r="AL13" s="6" t="s">
        <v>1</v>
      </c>
      <c r="AM13" s="11" t="s">
        <v>1</v>
      </c>
      <c r="AN13" s="6" t="s">
        <v>1</v>
      </c>
      <c r="AO13" s="11" t="s">
        <v>1</v>
      </c>
      <c r="AP13" s="6" t="s">
        <v>1</v>
      </c>
      <c r="AQ13" s="11" t="s">
        <v>1</v>
      </c>
      <c r="AR13" s="11" t="s">
        <v>1</v>
      </c>
      <c r="AS13" s="6" t="s">
        <v>1</v>
      </c>
      <c r="AT13" s="6" t="s">
        <v>1</v>
      </c>
      <c r="AU13" s="11" t="s">
        <v>1</v>
      </c>
      <c r="AV13" s="11" t="s">
        <v>1</v>
      </c>
      <c r="AW13" s="11" t="s">
        <v>1</v>
      </c>
      <c r="AX13" s="6" t="s">
        <v>1</v>
      </c>
      <c r="AY13" s="11" t="s">
        <v>1</v>
      </c>
      <c r="AZ13" s="11" t="s">
        <v>1</v>
      </c>
      <c r="BA13" s="11" t="s">
        <v>1</v>
      </c>
      <c r="BB13" s="11" t="s">
        <v>1</v>
      </c>
      <c r="BC13" s="11" t="s">
        <v>1</v>
      </c>
      <c r="BD13" s="6" t="s">
        <v>1</v>
      </c>
      <c r="BE13" s="32" t="s">
        <v>1</v>
      </c>
      <c r="BF13" s="6" t="s">
        <v>1</v>
      </c>
      <c r="BG13" s="6" t="s">
        <v>1</v>
      </c>
      <c r="BH13" s="3"/>
      <c r="BI13" s="16">
        <f t="shared" si="0"/>
        <v>7</v>
      </c>
      <c r="BJ13" s="17">
        <f t="shared" si="1"/>
        <v>0.125</v>
      </c>
      <c r="BK13" s="18">
        <f t="shared" si="4"/>
        <v>3</v>
      </c>
      <c r="BL13" s="19">
        <f t="shared" si="2"/>
        <v>0.1</v>
      </c>
      <c r="BM13" s="20">
        <v>4</v>
      </c>
      <c r="BN13" s="21">
        <f t="shared" si="3"/>
        <v>0.15384615384615385</v>
      </c>
    </row>
    <row r="14" spans="1:66" ht="13.5">
      <c r="A14">
        <v>14</v>
      </c>
      <c r="B14" t="s">
        <v>17</v>
      </c>
      <c r="C14" s="3" t="s">
        <v>6</v>
      </c>
      <c r="D14" s="7" t="s">
        <v>42</v>
      </c>
      <c r="E14" s="12" t="s">
        <v>42</v>
      </c>
      <c r="F14" s="6" t="s">
        <v>1</v>
      </c>
      <c r="G14" s="11" t="s">
        <v>1</v>
      </c>
      <c r="H14" s="7" t="s">
        <v>42</v>
      </c>
      <c r="I14" s="7" t="s">
        <v>42</v>
      </c>
      <c r="J14" s="7" t="s">
        <v>42</v>
      </c>
      <c r="K14" s="7" t="s">
        <v>42</v>
      </c>
      <c r="L14" s="6" t="s">
        <v>1</v>
      </c>
      <c r="M14" s="7" t="s">
        <v>42</v>
      </c>
      <c r="N14" s="7" t="s">
        <v>42</v>
      </c>
      <c r="O14" s="6" t="s">
        <v>1</v>
      </c>
      <c r="P14" s="12" t="s">
        <v>42</v>
      </c>
      <c r="Q14" s="6" t="s">
        <v>1</v>
      </c>
      <c r="R14" s="6" t="s">
        <v>1</v>
      </c>
      <c r="S14" s="12" t="s">
        <v>42</v>
      </c>
      <c r="T14" s="6" t="s">
        <v>1</v>
      </c>
      <c r="U14" s="11" t="s">
        <v>1</v>
      </c>
      <c r="V14" s="7" t="s">
        <v>42</v>
      </c>
      <c r="W14" s="12" t="s">
        <v>42</v>
      </c>
      <c r="X14" s="12" t="s">
        <v>42</v>
      </c>
      <c r="Y14" s="12" t="s">
        <v>42</v>
      </c>
      <c r="Z14" s="6" t="s">
        <v>1</v>
      </c>
      <c r="AA14" s="6" t="s">
        <v>1</v>
      </c>
      <c r="AB14" s="12" t="s">
        <v>42</v>
      </c>
      <c r="AC14" s="12" t="s">
        <v>42</v>
      </c>
      <c r="AD14" s="7" t="s">
        <v>42</v>
      </c>
      <c r="AE14" s="7" t="s">
        <v>42</v>
      </c>
      <c r="AF14" s="12" t="s">
        <v>42</v>
      </c>
      <c r="AG14" s="6" t="s">
        <v>1</v>
      </c>
      <c r="AH14" s="7" t="s">
        <v>42</v>
      </c>
      <c r="AI14" s="12" t="s">
        <v>42</v>
      </c>
      <c r="AJ14" s="6" t="s">
        <v>1</v>
      </c>
      <c r="AK14" s="12" t="s">
        <v>42</v>
      </c>
      <c r="AL14" s="6" t="s">
        <v>1</v>
      </c>
      <c r="AM14" s="12" t="s">
        <v>42</v>
      </c>
      <c r="AN14" s="7" t="s">
        <v>42</v>
      </c>
      <c r="AO14" s="11" t="s">
        <v>1</v>
      </c>
      <c r="AP14" s="7" t="s">
        <v>42</v>
      </c>
      <c r="AQ14" s="11" t="s">
        <v>1</v>
      </c>
      <c r="AR14" s="12" t="s">
        <v>42</v>
      </c>
      <c r="AS14" s="7" t="s">
        <v>42</v>
      </c>
      <c r="AT14" s="6" t="s">
        <v>1</v>
      </c>
      <c r="AU14" s="12" t="s">
        <v>42</v>
      </c>
      <c r="AV14" s="12" t="s">
        <v>42</v>
      </c>
      <c r="AW14" s="11" t="s">
        <v>1</v>
      </c>
      <c r="AX14" s="6" t="s">
        <v>1</v>
      </c>
      <c r="AY14" s="11" t="s">
        <v>1</v>
      </c>
      <c r="AZ14" s="12" t="s">
        <v>42</v>
      </c>
      <c r="BA14" s="12" t="s">
        <v>42</v>
      </c>
      <c r="BB14" s="12" t="s">
        <v>42</v>
      </c>
      <c r="BC14" s="12" t="s">
        <v>42</v>
      </c>
      <c r="BD14" s="7" t="s">
        <v>42</v>
      </c>
      <c r="BE14" s="33" t="s">
        <v>42</v>
      </c>
      <c r="BF14" s="7" t="s">
        <v>42</v>
      </c>
      <c r="BG14" s="6" t="s">
        <v>1</v>
      </c>
      <c r="BH14" s="3"/>
      <c r="BI14" s="16">
        <f t="shared" si="0"/>
        <v>36</v>
      </c>
      <c r="BJ14" s="17">
        <f t="shared" si="1"/>
        <v>0.6428571428571429</v>
      </c>
      <c r="BK14" s="18">
        <v>16</v>
      </c>
      <c r="BL14" s="19">
        <f t="shared" si="2"/>
        <v>0.5333333333333333</v>
      </c>
      <c r="BM14" s="20">
        <v>20</v>
      </c>
      <c r="BN14" s="21">
        <f t="shared" si="3"/>
        <v>0.7692307692307693</v>
      </c>
    </row>
    <row r="15" spans="1:66" ht="13.5">
      <c r="A15">
        <v>15</v>
      </c>
      <c r="B15" s="13" t="s">
        <v>18</v>
      </c>
      <c r="C15" s="3" t="s">
        <v>6</v>
      </c>
      <c r="D15" s="6" t="s">
        <v>1</v>
      </c>
      <c r="E15" s="11" t="s">
        <v>1</v>
      </c>
      <c r="F15" s="6" t="s">
        <v>1</v>
      </c>
      <c r="G15" s="11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6" t="s">
        <v>1</v>
      </c>
      <c r="O15" s="6" t="s">
        <v>1</v>
      </c>
      <c r="P15" s="11" t="s">
        <v>1</v>
      </c>
      <c r="Q15" s="6" t="s">
        <v>1</v>
      </c>
      <c r="R15" s="6" t="s">
        <v>1</v>
      </c>
      <c r="S15" s="11" t="s">
        <v>1</v>
      </c>
      <c r="T15" s="6" t="s">
        <v>1</v>
      </c>
      <c r="U15" s="11" t="s">
        <v>1</v>
      </c>
      <c r="V15" s="6" t="s">
        <v>1</v>
      </c>
      <c r="W15" s="11" t="s">
        <v>1</v>
      </c>
      <c r="X15" s="11" t="s">
        <v>1</v>
      </c>
      <c r="Y15" s="11" t="s">
        <v>1</v>
      </c>
      <c r="Z15" s="6" t="s">
        <v>1</v>
      </c>
      <c r="AA15" s="6" t="s">
        <v>1</v>
      </c>
      <c r="AB15" s="11" t="s">
        <v>1</v>
      </c>
      <c r="AC15" s="11" t="s">
        <v>1</v>
      </c>
      <c r="AD15" s="6" t="s">
        <v>1</v>
      </c>
      <c r="AE15" s="6" t="s">
        <v>1</v>
      </c>
      <c r="AF15" s="11" t="s">
        <v>1</v>
      </c>
      <c r="AG15" s="6" t="s">
        <v>1</v>
      </c>
      <c r="AH15" s="6" t="s">
        <v>1</v>
      </c>
      <c r="AI15" s="11" t="s">
        <v>1</v>
      </c>
      <c r="AJ15" s="6" t="s">
        <v>1</v>
      </c>
      <c r="AK15" s="11" t="s">
        <v>1</v>
      </c>
      <c r="AL15" s="6" t="s">
        <v>1</v>
      </c>
      <c r="AM15" s="11" t="s">
        <v>1</v>
      </c>
      <c r="AN15" s="6" t="s">
        <v>1</v>
      </c>
      <c r="AO15" s="11" t="s">
        <v>1</v>
      </c>
      <c r="AP15" s="6" t="s">
        <v>1</v>
      </c>
      <c r="AQ15" s="11" t="s">
        <v>1</v>
      </c>
      <c r="AR15" s="11" t="s">
        <v>1</v>
      </c>
      <c r="AS15" s="6" t="s">
        <v>1</v>
      </c>
      <c r="AT15" s="6" t="s">
        <v>1</v>
      </c>
      <c r="AU15" s="11" t="s">
        <v>1</v>
      </c>
      <c r="AV15" s="11" t="s">
        <v>1</v>
      </c>
      <c r="AW15" s="11" t="s">
        <v>1</v>
      </c>
      <c r="AX15" s="6" t="s">
        <v>1</v>
      </c>
      <c r="AY15" s="11" t="s">
        <v>1</v>
      </c>
      <c r="AZ15" s="11" t="s">
        <v>1</v>
      </c>
      <c r="BA15" s="11" t="s">
        <v>1</v>
      </c>
      <c r="BB15" s="11" t="s">
        <v>1</v>
      </c>
      <c r="BC15" s="11" t="s">
        <v>1</v>
      </c>
      <c r="BD15" s="6" t="s">
        <v>1</v>
      </c>
      <c r="BE15" s="32" t="s">
        <v>1</v>
      </c>
      <c r="BF15" s="6" t="s">
        <v>1</v>
      </c>
      <c r="BG15" s="6" t="s">
        <v>1</v>
      </c>
      <c r="BH15" s="3"/>
      <c r="BI15" s="16">
        <f t="shared" si="0"/>
        <v>0</v>
      </c>
      <c r="BJ15" s="17">
        <f t="shared" si="1"/>
        <v>0</v>
      </c>
      <c r="BK15" s="18">
        <f t="shared" si="4"/>
        <v>0</v>
      </c>
      <c r="BL15" s="19">
        <f t="shared" si="2"/>
        <v>0</v>
      </c>
      <c r="BM15" s="20">
        <v>0</v>
      </c>
      <c r="BN15" s="21">
        <f t="shared" si="3"/>
        <v>0</v>
      </c>
    </row>
    <row r="16" spans="1:66" ht="13.5">
      <c r="A16">
        <v>16</v>
      </c>
      <c r="B16" s="25" t="s">
        <v>19</v>
      </c>
      <c r="C16" s="3" t="s">
        <v>5</v>
      </c>
      <c r="D16" s="6" t="s">
        <v>1</v>
      </c>
      <c r="E16" s="11" t="s">
        <v>1</v>
      </c>
      <c r="F16" s="6" t="s">
        <v>1</v>
      </c>
      <c r="G16" s="11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 t="s">
        <v>1</v>
      </c>
      <c r="M16" s="6" t="s">
        <v>1</v>
      </c>
      <c r="N16" s="6" t="s">
        <v>1</v>
      </c>
      <c r="O16" s="6" t="s">
        <v>1</v>
      </c>
      <c r="P16" s="11" t="s">
        <v>1</v>
      </c>
      <c r="Q16" s="6" t="s">
        <v>1</v>
      </c>
      <c r="R16" s="6" t="s">
        <v>1</v>
      </c>
      <c r="S16" s="11" t="s">
        <v>1</v>
      </c>
      <c r="T16" s="6" t="s">
        <v>1</v>
      </c>
      <c r="U16" s="11" t="s">
        <v>1</v>
      </c>
      <c r="V16" s="6" t="s">
        <v>1</v>
      </c>
      <c r="W16" s="11" t="s">
        <v>1</v>
      </c>
      <c r="X16" s="11" t="s">
        <v>1</v>
      </c>
      <c r="Y16" s="11" t="s">
        <v>1</v>
      </c>
      <c r="Z16" s="6" t="s">
        <v>1</v>
      </c>
      <c r="AA16" s="6" t="s">
        <v>1</v>
      </c>
      <c r="AB16" s="11" t="s">
        <v>1</v>
      </c>
      <c r="AC16" s="11" t="s">
        <v>1</v>
      </c>
      <c r="AD16" s="6" t="s">
        <v>1</v>
      </c>
      <c r="AE16" s="6" t="s">
        <v>1</v>
      </c>
      <c r="AF16" s="11" t="s">
        <v>1</v>
      </c>
      <c r="AG16" s="6" t="s">
        <v>1</v>
      </c>
      <c r="AH16" s="6" t="s">
        <v>1</v>
      </c>
      <c r="AI16" s="11" t="s">
        <v>1</v>
      </c>
      <c r="AJ16" s="6" t="s">
        <v>1</v>
      </c>
      <c r="AK16" s="11" t="s">
        <v>1</v>
      </c>
      <c r="AL16" s="6" t="s">
        <v>1</v>
      </c>
      <c r="AM16" s="11" t="s">
        <v>1</v>
      </c>
      <c r="AN16" s="6" t="s">
        <v>1</v>
      </c>
      <c r="AO16" s="11" t="s">
        <v>1</v>
      </c>
      <c r="AP16" s="6" t="s">
        <v>1</v>
      </c>
      <c r="AQ16" s="11" t="s">
        <v>1</v>
      </c>
      <c r="AR16" s="11" t="s">
        <v>1</v>
      </c>
      <c r="AS16" s="6" t="s">
        <v>1</v>
      </c>
      <c r="AT16" s="6" t="s">
        <v>1</v>
      </c>
      <c r="AU16" s="11" t="s">
        <v>1</v>
      </c>
      <c r="AV16" s="11" t="s">
        <v>1</v>
      </c>
      <c r="AW16" s="11" t="s">
        <v>1</v>
      </c>
      <c r="AX16" s="6" t="s">
        <v>1</v>
      </c>
      <c r="AY16" s="11" t="s">
        <v>1</v>
      </c>
      <c r="AZ16" s="11" t="s">
        <v>1</v>
      </c>
      <c r="BA16" s="11" t="s">
        <v>1</v>
      </c>
      <c r="BB16" s="11" t="s">
        <v>1</v>
      </c>
      <c r="BC16" s="11" t="s">
        <v>1</v>
      </c>
      <c r="BD16" s="6" t="s">
        <v>1</v>
      </c>
      <c r="BE16" s="32" t="s">
        <v>1</v>
      </c>
      <c r="BF16" s="6" t="s">
        <v>1</v>
      </c>
      <c r="BG16" s="6" t="s">
        <v>1</v>
      </c>
      <c r="BH16" s="3"/>
      <c r="BI16" s="16">
        <f t="shared" si="0"/>
        <v>0</v>
      </c>
      <c r="BJ16" s="17">
        <f t="shared" si="1"/>
        <v>0</v>
      </c>
      <c r="BK16" s="18">
        <f t="shared" si="4"/>
        <v>0</v>
      </c>
      <c r="BL16" s="19">
        <f t="shared" si="2"/>
        <v>0</v>
      </c>
      <c r="BM16" s="20">
        <v>0</v>
      </c>
      <c r="BN16" s="21">
        <f t="shared" si="3"/>
        <v>0</v>
      </c>
    </row>
    <row r="17" spans="1:66" ht="13.5">
      <c r="A17">
        <v>17</v>
      </c>
      <c r="B17" t="s">
        <v>20</v>
      </c>
      <c r="C17" s="3" t="s">
        <v>5</v>
      </c>
      <c r="D17" s="6" t="s">
        <v>1</v>
      </c>
      <c r="E17" s="11" t="s">
        <v>1</v>
      </c>
      <c r="F17" s="6" t="s">
        <v>1</v>
      </c>
      <c r="G17" s="12" t="s">
        <v>42</v>
      </c>
      <c r="H17" s="6" t="s">
        <v>1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6" t="s">
        <v>1</v>
      </c>
      <c r="P17" s="11" t="s">
        <v>1</v>
      </c>
      <c r="Q17" s="6" t="s">
        <v>1</v>
      </c>
      <c r="R17" s="6" t="s">
        <v>1</v>
      </c>
      <c r="S17" s="12" t="s">
        <v>42</v>
      </c>
      <c r="T17" s="6" t="s">
        <v>1</v>
      </c>
      <c r="U17" s="12" t="s">
        <v>42</v>
      </c>
      <c r="V17" s="6" t="s">
        <v>1</v>
      </c>
      <c r="W17" s="12" t="s">
        <v>42</v>
      </c>
      <c r="X17" s="12" t="s">
        <v>42</v>
      </c>
      <c r="Y17" s="12" t="s">
        <v>42</v>
      </c>
      <c r="Z17" s="6" t="s">
        <v>1</v>
      </c>
      <c r="AA17" s="6" t="s">
        <v>1</v>
      </c>
      <c r="AB17" s="11" t="s">
        <v>1</v>
      </c>
      <c r="AC17" s="12" t="s">
        <v>42</v>
      </c>
      <c r="AD17" s="7" t="s">
        <v>42</v>
      </c>
      <c r="AE17" s="7" t="s">
        <v>42</v>
      </c>
      <c r="AF17" s="12" t="s">
        <v>42</v>
      </c>
      <c r="AG17" s="6" t="s">
        <v>1</v>
      </c>
      <c r="AH17" s="6" t="s">
        <v>1</v>
      </c>
      <c r="AI17" s="12" t="s">
        <v>42</v>
      </c>
      <c r="AJ17" s="7" t="s">
        <v>42</v>
      </c>
      <c r="AK17" s="11" t="s">
        <v>1</v>
      </c>
      <c r="AL17" s="6" t="s">
        <v>1</v>
      </c>
      <c r="AM17" s="11" t="s">
        <v>1</v>
      </c>
      <c r="AN17" s="6" t="s">
        <v>1</v>
      </c>
      <c r="AO17" s="11" t="s">
        <v>1</v>
      </c>
      <c r="AP17" s="6" t="s">
        <v>1</v>
      </c>
      <c r="AQ17" s="11" t="s">
        <v>1</v>
      </c>
      <c r="AR17" s="11" t="s">
        <v>1</v>
      </c>
      <c r="AS17" s="6" t="s">
        <v>1</v>
      </c>
      <c r="AT17" s="6" t="s">
        <v>1</v>
      </c>
      <c r="AU17" s="12" t="s">
        <v>42</v>
      </c>
      <c r="AV17" s="12" t="s">
        <v>42</v>
      </c>
      <c r="AW17" s="12" t="s">
        <v>42</v>
      </c>
      <c r="AX17" s="6" t="s">
        <v>1</v>
      </c>
      <c r="AY17" s="12" t="s">
        <v>42</v>
      </c>
      <c r="AZ17" s="12" t="s">
        <v>42</v>
      </c>
      <c r="BA17" s="12" t="s">
        <v>42</v>
      </c>
      <c r="BB17" s="12" t="s">
        <v>42</v>
      </c>
      <c r="BC17" s="12" t="s">
        <v>42</v>
      </c>
      <c r="BD17" s="6" t="s">
        <v>1</v>
      </c>
      <c r="BE17" s="33" t="s">
        <v>42</v>
      </c>
      <c r="BF17" s="6" t="s">
        <v>1</v>
      </c>
      <c r="BG17" s="6" t="s">
        <v>1</v>
      </c>
      <c r="BH17" s="3"/>
      <c r="BI17" s="16">
        <f t="shared" si="0"/>
        <v>27</v>
      </c>
      <c r="BJ17" s="17">
        <f t="shared" si="1"/>
        <v>0.48214285714285715</v>
      </c>
      <c r="BK17" s="18">
        <v>9</v>
      </c>
      <c r="BL17" s="19">
        <f t="shared" si="2"/>
        <v>0.3</v>
      </c>
      <c r="BM17" s="20">
        <v>17</v>
      </c>
      <c r="BN17" s="21">
        <f t="shared" si="3"/>
        <v>0.6538461538461539</v>
      </c>
    </row>
    <row r="18" spans="1:66" ht="13.5">
      <c r="A18">
        <v>18</v>
      </c>
      <c r="B18" t="s">
        <v>21</v>
      </c>
      <c r="C18" s="3" t="s">
        <v>5</v>
      </c>
      <c r="D18" s="7" t="s">
        <v>42</v>
      </c>
      <c r="E18" s="12" t="s">
        <v>42</v>
      </c>
      <c r="F18" s="7" t="s">
        <v>42</v>
      </c>
      <c r="G18" s="11" t="s">
        <v>1</v>
      </c>
      <c r="H18" s="6" t="s">
        <v>1</v>
      </c>
      <c r="I18" s="7" t="s">
        <v>42</v>
      </c>
      <c r="J18" s="6" t="s">
        <v>1</v>
      </c>
      <c r="K18" s="7" t="s">
        <v>42</v>
      </c>
      <c r="L18" s="7" t="s">
        <v>42</v>
      </c>
      <c r="M18" s="7" t="s">
        <v>42</v>
      </c>
      <c r="N18" s="7" t="s">
        <v>42</v>
      </c>
      <c r="O18" s="6" t="s">
        <v>1</v>
      </c>
      <c r="P18" s="12" t="s">
        <v>42</v>
      </c>
      <c r="Q18" s="7" t="s">
        <v>42</v>
      </c>
      <c r="R18" s="6" t="s">
        <v>1</v>
      </c>
      <c r="S18" s="12" t="s">
        <v>42</v>
      </c>
      <c r="T18" s="7" t="s">
        <v>42</v>
      </c>
      <c r="U18" s="12" t="s">
        <v>42</v>
      </c>
      <c r="V18" s="6" t="s">
        <v>1</v>
      </c>
      <c r="W18" s="11" t="s">
        <v>1</v>
      </c>
      <c r="X18" s="12" t="s">
        <v>42</v>
      </c>
      <c r="Y18" s="11" t="s">
        <v>1</v>
      </c>
      <c r="Z18" s="6" t="s">
        <v>1</v>
      </c>
      <c r="AA18" s="7" t="s">
        <v>42</v>
      </c>
      <c r="AB18" s="11" t="s">
        <v>1</v>
      </c>
      <c r="AC18" s="11" t="s">
        <v>1</v>
      </c>
      <c r="AD18" s="6" t="s">
        <v>1</v>
      </c>
      <c r="AE18" s="7" t="s">
        <v>42</v>
      </c>
      <c r="AF18" s="12" t="s">
        <v>42</v>
      </c>
      <c r="AG18" s="6" t="s">
        <v>1</v>
      </c>
      <c r="AH18" s="6" t="s">
        <v>1</v>
      </c>
      <c r="AI18" s="12" t="s">
        <v>42</v>
      </c>
      <c r="AJ18" s="6" t="s">
        <v>1</v>
      </c>
      <c r="AK18" s="12" t="s">
        <v>42</v>
      </c>
      <c r="AL18" s="6" t="s">
        <v>1</v>
      </c>
      <c r="AM18" s="12" t="s">
        <v>42</v>
      </c>
      <c r="AN18" s="6" t="s">
        <v>1</v>
      </c>
      <c r="AO18" s="12" t="s">
        <v>42</v>
      </c>
      <c r="AP18" s="7" t="s">
        <v>42</v>
      </c>
      <c r="AQ18" s="11" t="s">
        <v>1</v>
      </c>
      <c r="AR18" s="12" t="s">
        <v>42</v>
      </c>
      <c r="AS18" s="7" t="s">
        <v>42</v>
      </c>
      <c r="AT18" s="7" t="s">
        <v>42</v>
      </c>
      <c r="AU18" s="12" t="s">
        <v>42</v>
      </c>
      <c r="AV18" s="12" t="s">
        <v>42</v>
      </c>
      <c r="AW18" s="11" t="s">
        <v>1</v>
      </c>
      <c r="AX18" s="6" t="s">
        <v>1</v>
      </c>
      <c r="AY18" s="12" t="s">
        <v>42</v>
      </c>
      <c r="AZ18" s="12" t="s">
        <v>42</v>
      </c>
      <c r="BA18" s="12" t="s">
        <v>42</v>
      </c>
      <c r="BB18" s="12" t="s">
        <v>42</v>
      </c>
      <c r="BC18" s="12" t="s">
        <v>42</v>
      </c>
      <c r="BD18" s="6" t="s">
        <v>1</v>
      </c>
      <c r="BE18" s="33" t="s">
        <v>42</v>
      </c>
      <c r="BF18" s="6" t="s">
        <v>1</v>
      </c>
      <c r="BG18" s="6" t="s">
        <v>1</v>
      </c>
      <c r="BH18" s="3"/>
      <c r="BI18" s="16">
        <f t="shared" si="0"/>
        <v>33</v>
      </c>
      <c r="BJ18" s="17">
        <f t="shared" si="1"/>
        <v>0.5892857142857143</v>
      </c>
      <c r="BK18" s="18">
        <v>14</v>
      </c>
      <c r="BL18" s="19">
        <f t="shared" si="2"/>
        <v>0.4666666666666667</v>
      </c>
      <c r="BM18" s="20">
        <v>18</v>
      </c>
      <c r="BN18" s="21">
        <f t="shared" si="3"/>
        <v>0.6923076923076923</v>
      </c>
    </row>
    <row r="19" spans="1:66" ht="13.5">
      <c r="A19">
        <v>19</v>
      </c>
      <c r="B19" t="s">
        <v>38</v>
      </c>
      <c r="C19" s="3" t="s">
        <v>5</v>
      </c>
      <c r="D19" s="7" t="s">
        <v>42</v>
      </c>
      <c r="E19" s="12" t="s">
        <v>42</v>
      </c>
      <c r="F19" s="7" t="s">
        <v>42</v>
      </c>
      <c r="G19" s="11" t="s">
        <v>1</v>
      </c>
      <c r="H19" s="7" t="s">
        <v>42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7" t="s">
        <v>42</v>
      </c>
      <c r="O19" s="6" t="s">
        <v>1</v>
      </c>
      <c r="P19" s="11" t="s">
        <v>1</v>
      </c>
      <c r="Q19" s="6" t="s">
        <v>1</v>
      </c>
      <c r="R19" s="6" t="s">
        <v>1</v>
      </c>
      <c r="S19" s="11" t="s">
        <v>1</v>
      </c>
      <c r="T19" s="6" t="s">
        <v>1</v>
      </c>
      <c r="U19" s="12" t="s">
        <v>42</v>
      </c>
      <c r="V19" s="7" t="s">
        <v>42</v>
      </c>
      <c r="W19" s="11" t="s">
        <v>1</v>
      </c>
      <c r="X19" s="12" t="s">
        <v>42</v>
      </c>
      <c r="Y19" s="11" t="s">
        <v>1</v>
      </c>
      <c r="Z19" s="6" t="s">
        <v>1</v>
      </c>
      <c r="AA19" s="6" t="s">
        <v>1</v>
      </c>
      <c r="AB19" s="12" t="s">
        <v>42</v>
      </c>
      <c r="AC19" s="11" t="s">
        <v>1</v>
      </c>
      <c r="AD19" s="6" t="s">
        <v>1</v>
      </c>
      <c r="AE19" s="7" t="s">
        <v>42</v>
      </c>
      <c r="AF19" s="12" t="s">
        <v>42</v>
      </c>
      <c r="AG19" s="6" t="s">
        <v>1</v>
      </c>
      <c r="AH19" s="6" t="s">
        <v>1</v>
      </c>
      <c r="AI19" s="12" t="s">
        <v>42</v>
      </c>
      <c r="AJ19" s="6" t="s">
        <v>1</v>
      </c>
      <c r="AK19" s="12" t="s">
        <v>42</v>
      </c>
      <c r="AL19" s="6" t="s">
        <v>1</v>
      </c>
      <c r="AM19" s="12" t="s">
        <v>42</v>
      </c>
      <c r="AN19" s="7" t="s">
        <v>42</v>
      </c>
      <c r="AO19" s="11" t="s">
        <v>1</v>
      </c>
      <c r="AP19" s="6" t="s">
        <v>1</v>
      </c>
      <c r="AQ19" s="12" t="s">
        <v>42</v>
      </c>
      <c r="AR19" s="12" t="s">
        <v>42</v>
      </c>
      <c r="AS19" s="6" t="s">
        <v>1</v>
      </c>
      <c r="AT19" s="7" t="s">
        <v>42</v>
      </c>
      <c r="AU19" s="12" t="s">
        <v>42</v>
      </c>
      <c r="AV19" s="12" t="s">
        <v>42</v>
      </c>
      <c r="AW19" s="11" t="s">
        <v>1</v>
      </c>
      <c r="AX19" s="6" t="s">
        <v>1</v>
      </c>
      <c r="AY19" s="12" t="s">
        <v>42</v>
      </c>
      <c r="AZ19" s="12" t="s">
        <v>42</v>
      </c>
      <c r="BA19" s="12" t="s">
        <v>42</v>
      </c>
      <c r="BB19" s="12" t="s">
        <v>42</v>
      </c>
      <c r="BC19" s="12" t="s">
        <v>42</v>
      </c>
      <c r="BD19" s="7" t="s">
        <v>42</v>
      </c>
      <c r="BE19" s="32" t="s">
        <v>1</v>
      </c>
      <c r="BF19" s="7" t="s">
        <v>42</v>
      </c>
      <c r="BG19" s="7" t="s">
        <v>42</v>
      </c>
      <c r="BH19" s="3"/>
      <c r="BI19" s="16">
        <f t="shared" si="0"/>
        <v>28</v>
      </c>
      <c r="BJ19" s="17">
        <f t="shared" si="1"/>
        <v>0.5</v>
      </c>
      <c r="BK19" s="18">
        <v>11</v>
      </c>
      <c r="BL19" s="19">
        <f t="shared" si="2"/>
        <v>0.36666666666666664</v>
      </c>
      <c r="BM19" s="20">
        <v>16</v>
      </c>
      <c r="BN19" s="21">
        <f t="shared" si="3"/>
        <v>0.6153846153846154</v>
      </c>
    </row>
    <row r="20" spans="1:66" ht="13.5">
      <c r="A20" s="2">
        <v>20</v>
      </c>
      <c r="B20" t="s">
        <v>22</v>
      </c>
      <c r="C20" s="3" t="s">
        <v>6</v>
      </c>
      <c r="D20" s="7" t="s">
        <v>42</v>
      </c>
      <c r="E20" s="12" t="s">
        <v>42</v>
      </c>
      <c r="F20" s="7" t="s">
        <v>42</v>
      </c>
      <c r="G20" s="11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7" t="s">
        <v>42</v>
      </c>
      <c r="O20" s="6" t="s">
        <v>1</v>
      </c>
      <c r="P20" s="12" t="s">
        <v>42</v>
      </c>
      <c r="Q20" s="6" t="s">
        <v>1</v>
      </c>
      <c r="R20" s="6" t="s">
        <v>1</v>
      </c>
      <c r="S20" s="12" t="s">
        <v>42</v>
      </c>
      <c r="T20" s="6" t="s">
        <v>1</v>
      </c>
      <c r="U20" s="12" t="s">
        <v>42</v>
      </c>
      <c r="V20" s="6" t="s">
        <v>1</v>
      </c>
      <c r="W20" s="12" t="s">
        <v>42</v>
      </c>
      <c r="X20" s="12" t="s">
        <v>42</v>
      </c>
      <c r="Y20" s="11" t="s">
        <v>1</v>
      </c>
      <c r="Z20" s="6" t="s">
        <v>1</v>
      </c>
      <c r="AA20" s="6" t="s">
        <v>1</v>
      </c>
      <c r="AB20" s="12" t="s">
        <v>42</v>
      </c>
      <c r="AC20" s="12" t="s">
        <v>42</v>
      </c>
      <c r="AD20" s="7" t="s">
        <v>42</v>
      </c>
      <c r="AE20" s="6" t="s">
        <v>1</v>
      </c>
      <c r="AF20" s="12" t="s">
        <v>42</v>
      </c>
      <c r="AG20" s="6" t="s">
        <v>1</v>
      </c>
      <c r="AH20" s="6" t="s">
        <v>1</v>
      </c>
      <c r="AI20" s="11" t="s">
        <v>1</v>
      </c>
      <c r="AJ20" s="6" t="s">
        <v>1</v>
      </c>
      <c r="AK20" s="11" t="s">
        <v>1</v>
      </c>
      <c r="AL20" s="7" t="s">
        <v>42</v>
      </c>
      <c r="AM20" s="12" t="s">
        <v>42</v>
      </c>
      <c r="AN20" s="7" t="s">
        <v>42</v>
      </c>
      <c r="AO20" s="12" t="s">
        <v>42</v>
      </c>
      <c r="AP20" s="6" t="s">
        <v>1</v>
      </c>
      <c r="AQ20" s="11" t="s">
        <v>1</v>
      </c>
      <c r="AR20" s="12" t="s">
        <v>42</v>
      </c>
      <c r="AS20" s="6" t="s">
        <v>1</v>
      </c>
      <c r="AT20" s="6" t="s">
        <v>1</v>
      </c>
      <c r="AU20" s="12" t="s">
        <v>42</v>
      </c>
      <c r="AV20" s="11" t="s">
        <v>1</v>
      </c>
      <c r="AW20" s="12" t="s">
        <v>42</v>
      </c>
      <c r="AX20" s="6" t="s">
        <v>1</v>
      </c>
      <c r="AY20" s="12" t="s">
        <v>42</v>
      </c>
      <c r="AZ20" s="12" t="s">
        <v>42</v>
      </c>
      <c r="BA20" s="12" t="s">
        <v>42</v>
      </c>
      <c r="BB20" s="11" t="s">
        <v>1</v>
      </c>
      <c r="BC20" s="12" t="s">
        <v>42</v>
      </c>
      <c r="BD20" s="6" t="s">
        <v>1</v>
      </c>
      <c r="BE20" s="33" t="s">
        <v>42</v>
      </c>
      <c r="BF20" s="6" t="s">
        <v>1</v>
      </c>
      <c r="BG20" s="6" t="s">
        <v>1</v>
      </c>
      <c r="BH20" s="3"/>
      <c r="BI20" s="16">
        <f t="shared" si="0"/>
        <v>25</v>
      </c>
      <c r="BJ20" s="17">
        <f t="shared" si="1"/>
        <v>0.44642857142857145</v>
      </c>
      <c r="BK20" s="18">
        <v>6</v>
      </c>
      <c r="BL20" s="19">
        <f t="shared" si="2"/>
        <v>0.2</v>
      </c>
      <c r="BM20" s="20">
        <v>18</v>
      </c>
      <c r="BN20" s="21">
        <f t="shared" si="3"/>
        <v>0.6923076923076923</v>
      </c>
    </row>
    <row r="21" spans="1:66" ht="13.5">
      <c r="A21" s="2">
        <v>24</v>
      </c>
      <c r="B21" s="13" t="s">
        <v>23</v>
      </c>
      <c r="C21" s="3" t="s">
        <v>6</v>
      </c>
      <c r="D21" s="6" t="s">
        <v>1</v>
      </c>
      <c r="E21" s="11" t="s">
        <v>1</v>
      </c>
      <c r="F21" s="6" t="s">
        <v>1</v>
      </c>
      <c r="G21" s="11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6" t="s">
        <v>1</v>
      </c>
      <c r="M21" s="6" t="s">
        <v>1</v>
      </c>
      <c r="N21" s="6" t="s">
        <v>1</v>
      </c>
      <c r="O21" s="6" t="s">
        <v>1</v>
      </c>
      <c r="P21" s="11" t="s">
        <v>1</v>
      </c>
      <c r="Q21" s="6" t="s">
        <v>1</v>
      </c>
      <c r="R21" s="6" t="s">
        <v>1</v>
      </c>
      <c r="S21" s="11" t="s">
        <v>1</v>
      </c>
      <c r="T21" s="6" t="s">
        <v>1</v>
      </c>
      <c r="U21" s="11" t="s">
        <v>1</v>
      </c>
      <c r="V21" s="6" t="s">
        <v>1</v>
      </c>
      <c r="W21" s="11" t="s">
        <v>1</v>
      </c>
      <c r="X21" s="11" t="s">
        <v>1</v>
      </c>
      <c r="Y21" s="11" t="s">
        <v>1</v>
      </c>
      <c r="Z21" s="6" t="s">
        <v>1</v>
      </c>
      <c r="AA21" s="6" t="s">
        <v>1</v>
      </c>
      <c r="AB21" s="11" t="s">
        <v>1</v>
      </c>
      <c r="AC21" s="11" t="s">
        <v>1</v>
      </c>
      <c r="AD21" s="7" t="s">
        <v>42</v>
      </c>
      <c r="AE21" s="6" t="s">
        <v>1</v>
      </c>
      <c r="AF21" s="12" t="s">
        <v>42</v>
      </c>
      <c r="AG21" s="6" t="s">
        <v>1</v>
      </c>
      <c r="AH21" s="6" t="s">
        <v>1</v>
      </c>
      <c r="AI21" s="12" t="s">
        <v>42</v>
      </c>
      <c r="AJ21" s="6" t="s">
        <v>1</v>
      </c>
      <c r="AK21" s="11" t="s">
        <v>1</v>
      </c>
      <c r="AL21" s="6" t="s">
        <v>1</v>
      </c>
      <c r="AM21" s="11" t="s">
        <v>1</v>
      </c>
      <c r="AN21" s="6" t="s">
        <v>1</v>
      </c>
      <c r="AO21" s="11" t="s">
        <v>1</v>
      </c>
      <c r="AP21" s="6" t="s">
        <v>1</v>
      </c>
      <c r="AQ21" s="11" t="s">
        <v>1</v>
      </c>
      <c r="AR21" s="11" t="s">
        <v>1</v>
      </c>
      <c r="AS21" s="6" t="s">
        <v>1</v>
      </c>
      <c r="AT21" s="6" t="s">
        <v>1</v>
      </c>
      <c r="AU21" s="11" t="s">
        <v>1</v>
      </c>
      <c r="AV21" s="11" t="s">
        <v>1</v>
      </c>
      <c r="AW21" s="11" t="s">
        <v>1</v>
      </c>
      <c r="AX21" s="6" t="s">
        <v>1</v>
      </c>
      <c r="AY21" s="11" t="s">
        <v>1</v>
      </c>
      <c r="AZ21" s="11" t="s">
        <v>1</v>
      </c>
      <c r="BA21" s="11" t="s">
        <v>1</v>
      </c>
      <c r="BB21" s="11" t="s">
        <v>1</v>
      </c>
      <c r="BC21" s="11" t="s">
        <v>1</v>
      </c>
      <c r="BD21" s="6" t="s">
        <v>1</v>
      </c>
      <c r="BE21" s="32" t="s">
        <v>1</v>
      </c>
      <c r="BF21" s="6" t="s">
        <v>1</v>
      </c>
      <c r="BG21" s="6" t="s">
        <v>1</v>
      </c>
      <c r="BH21" s="3"/>
      <c r="BI21" s="16">
        <f t="shared" si="0"/>
        <v>3</v>
      </c>
      <c r="BJ21" s="17">
        <f t="shared" si="1"/>
        <v>0.05357142857142857</v>
      </c>
      <c r="BK21" s="18">
        <v>1</v>
      </c>
      <c r="BL21" s="19">
        <f t="shared" si="2"/>
        <v>0.03333333333333333</v>
      </c>
      <c r="BM21" s="20">
        <v>2</v>
      </c>
      <c r="BN21" s="21">
        <f t="shared" si="3"/>
        <v>0.07692307692307693</v>
      </c>
    </row>
    <row r="22" spans="1:66" ht="13.5">
      <c r="A22" s="2">
        <v>25</v>
      </c>
      <c r="B22" s="13" t="s">
        <v>24</v>
      </c>
      <c r="C22" s="3" t="s">
        <v>6</v>
      </c>
      <c r="D22" s="6" t="s">
        <v>1</v>
      </c>
      <c r="E22" s="11" t="s">
        <v>1</v>
      </c>
      <c r="F22" s="6" t="s">
        <v>1</v>
      </c>
      <c r="G22" s="11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11" t="s">
        <v>1</v>
      </c>
      <c r="Q22" s="6" t="s">
        <v>1</v>
      </c>
      <c r="R22" s="6" t="s">
        <v>1</v>
      </c>
      <c r="S22" s="11" t="s">
        <v>1</v>
      </c>
      <c r="T22" s="6" t="s">
        <v>1</v>
      </c>
      <c r="U22" s="11" t="s">
        <v>1</v>
      </c>
      <c r="V22" s="6" t="s">
        <v>1</v>
      </c>
      <c r="W22" s="11" t="s">
        <v>1</v>
      </c>
      <c r="X22" s="11" t="s">
        <v>1</v>
      </c>
      <c r="Y22" s="11" t="s">
        <v>1</v>
      </c>
      <c r="Z22" s="6" t="s">
        <v>1</v>
      </c>
      <c r="AA22" s="6" t="s">
        <v>1</v>
      </c>
      <c r="AB22" s="11" t="s">
        <v>1</v>
      </c>
      <c r="AC22" s="11" t="s">
        <v>1</v>
      </c>
      <c r="AD22" s="6" t="s">
        <v>1</v>
      </c>
      <c r="AE22" s="6" t="s">
        <v>1</v>
      </c>
      <c r="AF22" s="11" t="s">
        <v>1</v>
      </c>
      <c r="AG22" s="6" t="s">
        <v>1</v>
      </c>
      <c r="AH22" s="6" t="s">
        <v>1</v>
      </c>
      <c r="AI22" s="11" t="s">
        <v>1</v>
      </c>
      <c r="AJ22" s="6" t="s">
        <v>1</v>
      </c>
      <c r="AK22" s="11" t="s">
        <v>1</v>
      </c>
      <c r="AL22" s="6" t="s">
        <v>1</v>
      </c>
      <c r="AM22" s="11" t="s">
        <v>1</v>
      </c>
      <c r="AN22" s="6" t="s">
        <v>1</v>
      </c>
      <c r="AO22" s="11" t="s">
        <v>1</v>
      </c>
      <c r="AP22" s="6" t="s">
        <v>1</v>
      </c>
      <c r="AQ22" s="11" t="s">
        <v>1</v>
      </c>
      <c r="AR22" s="11" t="s">
        <v>1</v>
      </c>
      <c r="AS22" s="6" t="s">
        <v>1</v>
      </c>
      <c r="AT22" s="6" t="s">
        <v>1</v>
      </c>
      <c r="AU22" s="11" t="s">
        <v>1</v>
      </c>
      <c r="AV22" s="11" t="s">
        <v>1</v>
      </c>
      <c r="AW22" s="11" t="s">
        <v>1</v>
      </c>
      <c r="AX22" s="6" t="s">
        <v>1</v>
      </c>
      <c r="AY22" s="11" t="s">
        <v>1</v>
      </c>
      <c r="AZ22" s="11" t="s">
        <v>1</v>
      </c>
      <c r="BA22" s="11" t="s">
        <v>1</v>
      </c>
      <c r="BB22" s="11" t="s">
        <v>1</v>
      </c>
      <c r="BC22" s="11" t="s">
        <v>1</v>
      </c>
      <c r="BD22" s="6" t="s">
        <v>1</v>
      </c>
      <c r="BE22" s="32" t="s">
        <v>1</v>
      </c>
      <c r="BF22" s="6" t="s">
        <v>1</v>
      </c>
      <c r="BG22" s="6" t="s">
        <v>1</v>
      </c>
      <c r="BH22" s="3"/>
      <c r="BI22" s="16">
        <f t="shared" si="0"/>
        <v>0</v>
      </c>
      <c r="BJ22" s="17">
        <f t="shared" si="1"/>
        <v>0</v>
      </c>
      <c r="BK22" s="18">
        <f t="shared" si="4"/>
        <v>0</v>
      </c>
      <c r="BL22" s="19">
        <f t="shared" si="2"/>
        <v>0</v>
      </c>
      <c r="BM22" s="20">
        <v>0</v>
      </c>
      <c r="BN22" s="21">
        <f t="shared" si="3"/>
        <v>0</v>
      </c>
    </row>
    <row r="23" spans="1:66" ht="13.5">
      <c r="A23">
        <v>25</v>
      </c>
      <c r="B23" s="25" t="s">
        <v>25</v>
      </c>
      <c r="C23" s="3" t="s">
        <v>5</v>
      </c>
      <c r="D23" s="6" t="s">
        <v>1</v>
      </c>
      <c r="E23" s="11" t="s">
        <v>1</v>
      </c>
      <c r="F23" s="6" t="s">
        <v>1</v>
      </c>
      <c r="G23" s="11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11" t="s">
        <v>1</v>
      </c>
      <c r="Q23" s="6" t="s">
        <v>1</v>
      </c>
      <c r="R23" s="6" t="s">
        <v>1</v>
      </c>
      <c r="S23" s="11" t="s">
        <v>1</v>
      </c>
      <c r="T23" s="6" t="s">
        <v>1</v>
      </c>
      <c r="U23" s="11" t="s">
        <v>1</v>
      </c>
      <c r="V23" s="6" t="s">
        <v>1</v>
      </c>
      <c r="W23" s="11" t="s">
        <v>1</v>
      </c>
      <c r="X23" s="11" t="s">
        <v>1</v>
      </c>
      <c r="Y23" s="11" t="s">
        <v>1</v>
      </c>
      <c r="Z23" s="6" t="s">
        <v>1</v>
      </c>
      <c r="AA23" s="6" t="s">
        <v>1</v>
      </c>
      <c r="AB23" s="11" t="s">
        <v>1</v>
      </c>
      <c r="AC23" s="11" t="s">
        <v>1</v>
      </c>
      <c r="AD23" s="6" t="s">
        <v>1</v>
      </c>
      <c r="AE23" s="6" t="s">
        <v>1</v>
      </c>
      <c r="AF23" s="11" t="s">
        <v>1</v>
      </c>
      <c r="AG23" s="6" t="s">
        <v>1</v>
      </c>
      <c r="AH23" s="6" t="s">
        <v>1</v>
      </c>
      <c r="AI23" s="11" t="s">
        <v>1</v>
      </c>
      <c r="AJ23" s="6" t="s">
        <v>1</v>
      </c>
      <c r="AK23" s="11" t="s">
        <v>1</v>
      </c>
      <c r="AL23" s="6" t="s">
        <v>1</v>
      </c>
      <c r="AM23" s="11" t="s">
        <v>1</v>
      </c>
      <c r="AN23" s="6" t="s">
        <v>1</v>
      </c>
      <c r="AO23" s="11" t="s">
        <v>1</v>
      </c>
      <c r="AP23" s="6" t="s">
        <v>1</v>
      </c>
      <c r="AQ23" s="11" t="s">
        <v>1</v>
      </c>
      <c r="AR23" s="11" t="s">
        <v>1</v>
      </c>
      <c r="AS23" s="6" t="s">
        <v>1</v>
      </c>
      <c r="AT23" s="6" t="s">
        <v>1</v>
      </c>
      <c r="AU23" s="11" t="s">
        <v>1</v>
      </c>
      <c r="AV23" s="12" t="s">
        <v>42</v>
      </c>
      <c r="AW23" s="11" t="s">
        <v>1</v>
      </c>
      <c r="AX23" s="6" t="s">
        <v>1</v>
      </c>
      <c r="AY23" s="11" t="s">
        <v>1</v>
      </c>
      <c r="AZ23" s="11" t="s">
        <v>1</v>
      </c>
      <c r="BA23" s="11" t="s">
        <v>1</v>
      </c>
      <c r="BB23" s="11" t="s">
        <v>1</v>
      </c>
      <c r="BC23" s="11" t="s">
        <v>1</v>
      </c>
      <c r="BD23" s="6" t="s">
        <v>1</v>
      </c>
      <c r="BE23" s="32" t="s">
        <v>1</v>
      </c>
      <c r="BF23" s="6" t="s">
        <v>1</v>
      </c>
      <c r="BG23" s="6" t="s">
        <v>1</v>
      </c>
      <c r="BH23" s="3"/>
      <c r="BI23" s="16">
        <f t="shared" si="0"/>
        <v>1</v>
      </c>
      <c r="BJ23" s="17">
        <f t="shared" si="1"/>
        <v>0.017857142857142856</v>
      </c>
      <c r="BK23" s="18">
        <f t="shared" si="4"/>
        <v>0</v>
      </c>
      <c r="BL23" s="19">
        <f t="shared" si="2"/>
        <v>0</v>
      </c>
      <c r="BM23" s="20">
        <v>1</v>
      </c>
      <c r="BN23" s="21">
        <f t="shared" si="3"/>
        <v>0.038461538461538464</v>
      </c>
    </row>
    <row r="24" spans="1:66" ht="13.5">
      <c r="A24" s="2">
        <v>27</v>
      </c>
      <c r="B24" t="s">
        <v>29</v>
      </c>
      <c r="C24" s="3" t="s">
        <v>6</v>
      </c>
      <c r="D24" s="6" t="s">
        <v>1</v>
      </c>
      <c r="E24" s="11" t="s">
        <v>1</v>
      </c>
      <c r="F24" s="6" t="s">
        <v>1</v>
      </c>
      <c r="G24" s="11" t="s">
        <v>1</v>
      </c>
      <c r="H24" s="6" t="s">
        <v>1</v>
      </c>
      <c r="I24" s="6" t="s">
        <v>1</v>
      </c>
      <c r="J24" s="7" t="s">
        <v>42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12" t="s">
        <v>42</v>
      </c>
      <c r="Q24" s="6" t="s">
        <v>1</v>
      </c>
      <c r="R24" s="7" t="s">
        <v>42</v>
      </c>
      <c r="S24" s="11" t="s">
        <v>1</v>
      </c>
      <c r="T24" s="6" t="s">
        <v>1</v>
      </c>
      <c r="U24" s="11" t="s">
        <v>1</v>
      </c>
      <c r="V24" s="6" t="s">
        <v>1</v>
      </c>
      <c r="W24" s="11" t="s">
        <v>1</v>
      </c>
      <c r="X24" s="11" t="s">
        <v>1</v>
      </c>
      <c r="Y24" s="11" t="s">
        <v>1</v>
      </c>
      <c r="Z24" s="6" t="s">
        <v>1</v>
      </c>
      <c r="AA24" s="6" t="s">
        <v>1</v>
      </c>
      <c r="AB24" s="12" t="s">
        <v>42</v>
      </c>
      <c r="AC24" s="11" t="s">
        <v>1</v>
      </c>
      <c r="AD24" s="6" t="s">
        <v>1</v>
      </c>
      <c r="AE24" s="6" t="s">
        <v>1</v>
      </c>
      <c r="AF24" s="11" t="s">
        <v>1</v>
      </c>
      <c r="AG24" s="6" t="s">
        <v>1</v>
      </c>
      <c r="AH24" s="6" t="s">
        <v>1</v>
      </c>
      <c r="AI24" s="11" t="s">
        <v>1</v>
      </c>
      <c r="AJ24" s="6" t="s">
        <v>1</v>
      </c>
      <c r="AK24" s="11" t="s">
        <v>1</v>
      </c>
      <c r="AL24" s="6" t="s">
        <v>1</v>
      </c>
      <c r="AM24" s="11" t="s">
        <v>1</v>
      </c>
      <c r="AN24" s="6" t="s">
        <v>1</v>
      </c>
      <c r="AO24" s="11" t="s">
        <v>1</v>
      </c>
      <c r="AP24" s="7" t="s">
        <v>42</v>
      </c>
      <c r="AQ24" s="11" t="s">
        <v>1</v>
      </c>
      <c r="AR24" s="12" t="s">
        <v>42</v>
      </c>
      <c r="AS24" s="6" t="s">
        <v>1</v>
      </c>
      <c r="AT24" s="6" t="s">
        <v>1</v>
      </c>
      <c r="AU24" s="11" t="s">
        <v>1</v>
      </c>
      <c r="AV24" s="11" t="s">
        <v>1</v>
      </c>
      <c r="AW24" s="11" t="s">
        <v>1</v>
      </c>
      <c r="AX24" s="6" t="s">
        <v>1</v>
      </c>
      <c r="AY24" s="11" t="s">
        <v>1</v>
      </c>
      <c r="AZ24" s="12" t="s">
        <v>42</v>
      </c>
      <c r="BA24" s="11" t="s">
        <v>1</v>
      </c>
      <c r="BB24" s="12" t="s">
        <v>42</v>
      </c>
      <c r="BC24" s="11" t="s">
        <v>1</v>
      </c>
      <c r="BD24" s="6" t="s">
        <v>1</v>
      </c>
      <c r="BE24" s="33" t="s">
        <v>42</v>
      </c>
      <c r="BF24" s="6" t="s">
        <v>1</v>
      </c>
      <c r="BG24" s="6" t="s">
        <v>1</v>
      </c>
      <c r="BH24" s="3"/>
      <c r="BI24" s="16">
        <f t="shared" si="0"/>
        <v>9</v>
      </c>
      <c r="BJ24" s="17">
        <f t="shared" si="1"/>
        <v>0.16071428571428573</v>
      </c>
      <c r="BK24" s="18">
        <v>3</v>
      </c>
      <c r="BL24" s="19">
        <f t="shared" si="2"/>
        <v>0.1</v>
      </c>
      <c r="BM24" s="20">
        <v>6</v>
      </c>
      <c r="BN24" s="21">
        <f t="shared" si="3"/>
        <v>0.23076923076923078</v>
      </c>
    </row>
    <row r="25" spans="1:66" ht="13.5">
      <c r="A25">
        <v>28</v>
      </c>
      <c r="B25" t="s">
        <v>33</v>
      </c>
      <c r="C25" s="3" t="s">
        <v>5</v>
      </c>
      <c r="D25" s="7" t="s">
        <v>42</v>
      </c>
      <c r="E25" s="12" t="s">
        <v>42</v>
      </c>
      <c r="F25" s="7" t="s">
        <v>42</v>
      </c>
      <c r="G25" s="12" t="s">
        <v>42</v>
      </c>
      <c r="H25" s="7" t="s">
        <v>42</v>
      </c>
      <c r="I25" s="6" t="s">
        <v>1</v>
      </c>
      <c r="J25" s="7" t="s">
        <v>42</v>
      </c>
      <c r="K25" s="7" t="s">
        <v>42</v>
      </c>
      <c r="L25" s="6" t="s">
        <v>1</v>
      </c>
      <c r="M25" s="7" t="s">
        <v>42</v>
      </c>
      <c r="N25" s="7" t="s">
        <v>42</v>
      </c>
      <c r="O25" s="6" t="s">
        <v>1</v>
      </c>
      <c r="P25" s="12" t="s">
        <v>42</v>
      </c>
      <c r="Q25" s="7" t="s">
        <v>42</v>
      </c>
      <c r="R25" s="7" t="s">
        <v>42</v>
      </c>
      <c r="S25" s="12" t="s">
        <v>42</v>
      </c>
      <c r="T25" s="7" t="s">
        <v>42</v>
      </c>
      <c r="U25" s="12" t="s">
        <v>42</v>
      </c>
      <c r="V25" s="7" t="s">
        <v>42</v>
      </c>
      <c r="W25" s="12" t="s">
        <v>42</v>
      </c>
      <c r="X25" s="12" t="s">
        <v>42</v>
      </c>
      <c r="Y25" s="11" t="s">
        <v>1</v>
      </c>
      <c r="Z25" s="6" t="s">
        <v>1</v>
      </c>
      <c r="AA25" s="6" t="s">
        <v>1</v>
      </c>
      <c r="AB25" s="11" t="s">
        <v>1</v>
      </c>
      <c r="AC25" s="12" t="s">
        <v>42</v>
      </c>
      <c r="AD25" s="6" t="s">
        <v>1</v>
      </c>
      <c r="AE25" s="6" t="s">
        <v>1</v>
      </c>
      <c r="AF25" s="12" t="s">
        <v>42</v>
      </c>
      <c r="AG25" s="6" t="s">
        <v>1</v>
      </c>
      <c r="AH25" s="7" t="s">
        <v>42</v>
      </c>
      <c r="AI25" s="12" t="s">
        <v>42</v>
      </c>
      <c r="AJ25" s="7" t="s">
        <v>42</v>
      </c>
      <c r="AK25" s="12" t="s">
        <v>42</v>
      </c>
      <c r="AL25" s="7" t="s">
        <v>42</v>
      </c>
      <c r="AM25" s="12" t="s">
        <v>42</v>
      </c>
      <c r="AN25" s="7" t="s">
        <v>42</v>
      </c>
      <c r="AO25" s="11" t="s">
        <v>1</v>
      </c>
      <c r="AP25" s="7" t="s">
        <v>42</v>
      </c>
      <c r="AQ25" s="12" t="s">
        <v>42</v>
      </c>
      <c r="AR25" s="12" t="s">
        <v>42</v>
      </c>
      <c r="AS25" s="6" t="s">
        <v>1</v>
      </c>
      <c r="AT25" s="6" t="s">
        <v>1</v>
      </c>
      <c r="AU25" s="11" t="s">
        <v>1</v>
      </c>
      <c r="AV25" s="12" t="s">
        <v>42</v>
      </c>
      <c r="AW25" s="12" t="s">
        <v>42</v>
      </c>
      <c r="AX25" s="7" t="s">
        <v>42</v>
      </c>
      <c r="AY25" s="12" t="s">
        <v>42</v>
      </c>
      <c r="AZ25" s="12" t="s">
        <v>42</v>
      </c>
      <c r="BA25" s="12" t="s">
        <v>42</v>
      </c>
      <c r="BB25" s="12" t="s">
        <v>42</v>
      </c>
      <c r="BC25" s="11" t="s">
        <v>88</v>
      </c>
      <c r="BD25" s="6" t="s">
        <v>88</v>
      </c>
      <c r="BE25" s="33" t="s">
        <v>42</v>
      </c>
      <c r="BF25" s="7" t="s">
        <v>42</v>
      </c>
      <c r="BG25" s="6" t="s">
        <v>1</v>
      </c>
      <c r="BH25" s="3"/>
      <c r="BI25" s="16">
        <f t="shared" si="0"/>
        <v>39</v>
      </c>
      <c r="BJ25" s="17">
        <f t="shared" si="1"/>
        <v>0.6964285714285714</v>
      </c>
      <c r="BK25" s="18">
        <v>17</v>
      </c>
      <c r="BL25" s="19">
        <f t="shared" si="2"/>
        <v>0.5666666666666667</v>
      </c>
      <c r="BM25" s="20">
        <v>19</v>
      </c>
      <c r="BN25" s="21">
        <f t="shared" si="3"/>
        <v>0.7307692307692307</v>
      </c>
    </row>
    <row r="26" spans="1:66" ht="13.5">
      <c r="A26">
        <v>30</v>
      </c>
      <c r="B26" t="s">
        <v>32</v>
      </c>
      <c r="C26" s="3" t="s">
        <v>5</v>
      </c>
      <c r="D26" s="7" t="s">
        <v>42</v>
      </c>
      <c r="E26" s="12" t="s">
        <v>42</v>
      </c>
      <c r="F26" s="7" t="s">
        <v>42</v>
      </c>
      <c r="G26" s="12" t="s">
        <v>42</v>
      </c>
      <c r="H26" s="7" t="s">
        <v>42</v>
      </c>
      <c r="I26" s="7" t="s">
        <v>42</v>
      </c>
      <c r="J26" s="7" t="s">
        <v>42</v>
      </c>
      <c r="K26" s="7" t="s">
        <v>42</v>
      </c>
      <c r="L26" s="7" t="s">
        <v>42</v>
      </c>
      <c r="M26" s="7" t="s">
        <v>42</v>
      </c>
      <c r="N26" s="6" t="s">
        <v>1</v>
      </c>
      <c r="O26" s="6" t="s">
        <v>1</v>
      </c>
      <c r="P26" s="12" t="s">
        <v>42</v>
      </c>
      <c r="Q26" s="7" t="s">
        <v>42</v>
      </c>
      <c r="R26" s="7" t="s">
        <v>42</v>
      </c>
      <c r="S26" s="12" t="s">
        <v>42</v>
      </c>
      <c r="T26" s="7" t="s">
        <v>42</v>
      </c>
      <c r="U26" s="12" t="s">
        <v>42</v>
      </c>
      <c r="V26" s="7" t="s">
        <v>42</v>
      </c>
      <c r="W26" s="12" t="s">
        <v>42</v>
      </c>
      <c r="X26" s="12" t="s">
        <v>42</v>
      </c>
      <c r="Y26" s="12" t="s">
        <v>42</v>
      </c>
      <c r="Z26" s="7" t="s">
        <v>42</v>
      </c>
      <c r="AA26" s="7" t="s">
        <v>42</v>
      </c>
      <c r="AB26" s="12" t="s">
        <v>42</v>
      </c>
      <c r="AC26" s="12" t="s">
        <v>42</v>
      </c>
      <c r="AD26" s="7" t="s">
        <v>42</v>
      </c>
      <c r="AE26" s="7" t="s">
        <v>42</v>
      </c>
      <c r="AF26" s="12" t="s">
        <v>42</v>
      </c>
      <c r="AG26" s="7" t="s">
        <v>42</v>
      </c>
      <c r="AH26" s="7" t="s">
        <v>42</v>
      </c>
      <c r="AI26" s="12" t="s">
        <v>42</v>
      </c>
      <c r="AJ26" s="7" t="s">
        <v>42</v>
      </c>
      <c r="AK26" s="12" t="s">
        <v>42</v>
      </c>
      <c r="AL26" s="7" t="s">
        <v>42</v>
      </c>
      <c r="AM26" s="12" t="s">
        <v>42</v>
      </c>
      <c r="AN26" s="7" t="s">
        <v>42</v>
      </c>
      <c r="AO26" s="11" t="s">
        <v>1</v>
      </c>
      <c r="AP26" s="7" t="s">
        <v>42</v>
      </c>
      <c r="AQ26" s="12" t="s">
        <v>42</v>
      </c>
      <c r="AR26" s="12" t="s">
        <v>42</v>
      </c>
      <c r="AS26" s="7" t="s">
        <v>42</v>
      </c>
      <c r="AT26" s="7" t="s">
        <v>42</v>
      </c>
      <c r="AU26" s="12" t="s">
        <v>42</v>
      </c>
      <c r="AV26" s="12" t="s">
        <v>42</v>
      </c>
      <c r="AW26" s="12" t="s">
        <v>42</v>
      </c>
      <c r="AX26" s="7" t="s">
        <v>42</v>
      </c>
      <c r="AY26" s="12" t="s">
        <v>42</v>
      </c>
      <c r="AZ26" s="12" t="s">
        <v>42</v>
      </c>
      <c r="BA26" s="12" t="s">
        <v>42</v>
      </c>
      <c r="BB26" s="12" t="s">
        <v>42</v>
      </c>
      <c r="BC26" s="12" t="s">
        <v>42</v>
      </c>
      <c r="BD26" s="6" t="s">
        <v>1</v>
      </c>
      <c r="BE26" s="33" t="s">
        <v>42</v>
      </c>
      <c r="BF26" s="6" t="s">
        <v>1</v>
      </c>
      <c r="BG26" s="6" t="s">
        <v>1</v>
      </c>
      <c r="BH26" s="3"/>
      <c r="BI26" s="16">
        <f t="shared" si="0"/>
        <v>50</v>
      </c>
      <c r="BJ26" s="17">
        <f t="shared" si="1"/>
        <v>0.8928571428571429</v>
      </c>
      <c r="BK26" s="18">
        <v>24</v>
      </c>
      <c r="BL26" s="19">
        <f t="shared" si="2"/>
        <v>0.8</v>
      </c>
      <c r="BM26" s="20">
        <v>24</v>
      </c>
      <c r="BN26" s="21">
        <f t="shared" si="3"/>
        <v>0.9230769230769231</v>
      </c>
    </row>
    <row r="27" spans="1:66" ht="13.5">
      <c r="A27" s="2">
        <v>31</v>
      </c>
      <c r="B27" t="s">
        <v>26</v>
      </c>
      <c r="C27" s="3" t="s">
        <v>5</v>
      </c>
      <c r="D27" s="6" t="s">
        <v>1</v>
      </c>
      <c r="E27" s="12" t="s">
        <v>42</v>
      </c>
      <c r="F27" s="7" t="s">
        <v>42</v>
      </c>
      <c r="G27" s="11" t="s">
        <v>1</v>
      </c>
      <c r="H27" s="6" t="s">
        <v>1</v>
      </c>
      <c r="I27" s="7" t="s">
        <v>42</v>
      </c>
      <c r="J27" s="7" t="s">
        <v>42</v>
      </c>
      <c r="K27" s="6" t="s">
        <v>1</v>
      </c>
      <c r="L27" s="7" t="s">
        <v>42</v>
      </c>
      <c r="M27" s="7" t="s">
        <v>42</v>
      </c>
      <c r="N27" s="7" t="s">
        <v>42</v>
      </c>
      <c r="O27" s="6" t="s">
        <v>1</v>
      </c>
      <c r="P27" s="12" t="s">
        <v>42</v>
      </c>
      <c r="Q27" s="6" t="s">
        <v>1</v>
      </c>
      <c r="R27" s="6" t="s">
        <v>1</v>
      </c>
      <c r="S27" s="11" t="s">
        <v>1</v>
      </c>
      <c r="T27" s="7" t="s">
        <v>42</v>
      </c>
      <c r="U27" s="12" t="s">
        <v>42</v>
      </c>
      <c r="V27" s="7" t="s">
        <v>42</v>
      </c>
      <c r="W27" s="12" t="s">
        <v>42</v>
      </c>
      <c r="X27" s="11" t="s">
        <v>1</v>
      </c>
      <c r="Y27" s="12" t="s">
        <v>42</v>
      </c>
      <c r="Z27" s="6" t="s">
        <v>1</v>
      </c>
      <c r="AA27" s="7" t="s">
        <v>42</v>
      </c>
      <c r="AB27" s="12" t="s">
        <v>42</v>
      </c>
      <c r="AC27" s="11" t="s">
        <v>1</v>
      </c>
      <c r="AD27" s="6" t="s">
        <v>1</v>
      </c>
      <c r="AE27" s="6" t="s">
        <v>1</v>
      </c>
      <c r="AF27" s="12" t="s">
        <v>42</v>
      </c>
      <c r="AG27" s="6" t="s">
        <v>1</v>
      </c>
      <c r="AH27" s="6" t="s">
        <v>1</v>
      </c>
      <c r="AI27" s="12" t="s">
        <v>42</v>
      </c>
      <c r="AJ27" s="6" t="s">
        <v>1</v>
      </c>
      <c r="AK27" s="12" t="s">
        <v>42</v>
      </c>
      <c r="AL27" s="6" t="s">
        <v>1</v>
      </c>
      <c r="AM27" s="12" t="s">
        <v>42</v>
      </c>
      <c r="AN27" s="6" t="s">
        <v>1</v>
      </c>
      <c r="AO27" s="11" t="s">
        <v>1</v>
      </c>
      <c r="AP27" s="6" t="s">
        <v>1</v>
      </c>
      <c r="AQ27" s="11" t="s">
        <v>1</v>
      </c>
      <c r="AR27" s="12" t="s">
        <v>42</v>
      </c>
      <c r="AS27" s="7" t="s">
        <v>42</v>
      </c>
      <c r="AT27" s="6" t="s">
        <v>1</v>
      </c>
      <c r="AU27" s="12" t="s">
        <v>42</v>
      </c>
      <c r="AV27" s="11" t="s">
        <v>1</v>
      </c>
      <c r="AW27" s="11" t="s">
        <v>1</v>
      </c>
      <c r="AX27" s="6" t="s">
        <v>1</v>
      </c>
      <c r="AY27" s="11" t="s">
        <v>1</v>
      </c>
      <c r="AZ27" s="12" t="s">
        <v>42</v>
      </c>
      <c r="BA27" s="12" t="s">
        <v>42</v>
      </c>
      <c r="BB27" s="12" t="s">
        <v>42</v>
      </c>
      <c r="BC27" s="11" t="s">
        <v>1</v>
      </c>
      <c r="BD27" s="6" t="s">
        <v>1</v>
      </c>
      <c r="BE27" s="33" t="s">
        <v>42</v>
      </c>
      <c r="BF27" s="6" t="s">
        <v>1</v>
      </c>
      <c r="BG27" s="6" t="s">
        <v>1</v>
      </c>
      <c r="BH27" s="3"/>
      <c r="BI27" s="16">
        <f t="shared" si="0"/>
        <v>26</v>
      </c>
      <c r="BJ27" s="17">
        <f t="shared" si="1"/>
        <v>0.4642857142857143</v>
      </c>
      <c r="BK27" s="18">
        <v>10</v>
      </c>
      <c r="BL27" s="19">
        <f t="shared" si="2"/>
        <v>0.3333333333333333</v>
      </c>
      <c r="BM27" s="20">
        <v>16</v>
      </c>
      <c r="BN27" s="21">
        <f t="shared" si="3"/>
        <v>0.6153846153846154</v>
      </c>
    </row>
    <row r="28" spans="1:66" ht="13.5">
      <c r="A28">
        <v>33</v>
      </c>
      <c r="B28" s="25" t="s">
        <v>27</v>
      </c>
      <c r="C28" s="3" t="s">
        <v>5</v>
      </c>
      <c r="D28" s="6" t="s">
        <v>1</v>
      </c>
      <c r="E28" s="11" t="s">
        <v>1</v>
      </c>
      <c r="F28" s="6" t="s">
        <v>1</v>
      </c>
      <c r="G28" s="11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11" t="s">
        <v>1</v>
      </c>
      <c r="Q28" s="6" t="s">
        <v>1</v>
      </c>
      <c r="R28" s="6" t="s">
        <v>1</v>
      </c>
      <c r="S28" s="11" t="s">
        <v>1</v>
      </c>
      <c r="T28" s="6" t="s">
        <v>1</v>
      </c>
      <c r="U28" s="11" t="s">
        <v>1</v>
      </c>
      <c r="V28" s="6" t="s">
        <v>1</v>
      </c>
      <c r="W28" s="11" t="s">
        <v>1</v>
      </c>
      <c r="X28" s="11" t="s">
        <v>1</v>
      </c>
      <c r="Y28" s="11" t="s">
        <v>1</v>
      </c>
      <c r="Z28" s="6" t="s">
        <v>1</v>
      </c>
      <c r="AA28" s="6" t="s">
        <v>1</v>
      </c>
      <c r="AB28" s="11" t="s">
        <v>1</v>
      </c>
      <c r="AC28" s="11" t="s">
        <v>1</v>
      </c>
      <c r="AD28" s="6" t="s">
        <v>1</v>
      </c>
      <c r="AE28" s="6" t="s">
        <v>1</v>
      </c>
      <c r="AF28" s="11" t="s">
        <v>1</v>
      </c>
      <c r="AG28" s="6" t="s">
        <v>1</v>
      </c>
      <c r="AH28" s="6" t="s">
        <v>1</v>
      </c>
      <c r="AI28" s="11" t="s">
        <v>1</v>
      </c>
      <c r="AJ28" s="6" t="s">
        <v>1</v>
      </c>
      <c r="AK28" s="11" t="s">
        <v>1</v>
      </c>
      <c r="AL28" s="6" t="s">
        <v>1</v>
      </c>
      <c r="AM28" s="11" t="s">
        <v>1</v>
      </c>
      <c r="AN28" s="6" t="s">
        <v>1</v>
      </c>
      <c r="AO28" s="11" t="s">
        <v>1</v>
      </c>
      <c r="AP28" s="6" t="s">
        <v>1</v>
      </c>
      <c r="AQ28" s="11" t="s">
        <v>1</v>
      </c>
      <c r="AR28" s="11" t="s">
        <v>1</v>
      </c>
      <c r="AS28" s="6" t="s">
        <v>1</v>
      </c>
      <c r="AT28" s="6" t="s">
        <v>1</v>
      </c>
      <c r="AU28" s="11" t="s">
        <v>1</v>
      </c>
      <c r="AV28" s="11" t="s">
        <v>1</v>
      </c>
      <c r="AW28" s="11" t="s">
        <v>1</v>
      </c>
      <c r="AX28" s="6" t="s">
        <v>1</v>
      </c>
      <c r="AY28" s="11" t="s">
        <v>1</v>
      </c>
      <c r="AZ28" s="11" t="s">
        <v>1</v>
      </c>
      <c r="BA28" s="11" t="s">
        <v>1</v>
      </c>
      <c r="BB28" s="11" t="s">
        <v>1</v>
      </c>
      <c r="BC28" s="11" t="s">
        <v>1</v>
      </c>
      <c r="BD28" s="6" t="s">
        <v>1</v>
      </c>
      <c r="BE28" s="33" t="s">
        <v>42</v>
      </c>
      <c r="BF28" s="6" t="s">
        <v>1</v>
      </c>
      <c r="BG28" s="6" t="s">
        <v>1</v>
      </c>
      <c r="BH28" s="3"/>
      <c r="BI28" s="16">
        <f t="shared" si="0"/>
        <v>1</v>
      </c>
      <c r="BJ28" s="17">
        <f t="shared" si="1"/>
        <v>0.017857142857142856</v>
      </c>
      <c r="BK28" s="18">
        <f t="shared" si="4"/>
        <v>0</v>
      </c>
      <c r="BL28" s="19">
        <f t="shared" si="2"/>
        <v>0</v>
      </c>
      <c r="BM28" s="20">
        <v>1</v>
      </c>
      <c r="BN28" s="21">
        <f t="shared" si="3"/>
        <v>0.038461538461538464</v>
      </c>
    </row>
    <row r="29" spans="1:66" ht="13.5">
      <c r="A29">
        <v>34</v>
      </c>
      <c r="B29" s="25" t="s">
        <v>31</v>
      </c>
      <c r="C29" s="3" t="s">
        <v>5</v>
      </c>
      <c r="D29" s="6" t="s">
        <v>1</v>
      </c>
      <c r="E29" s="11" t="s">
        <v>1</v>
      </c>
      <c r="F29" s="6" t="s">
        <v>1</v>
      </c>
      <c r="G29" s="11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11" t="s">
        <v>1</v>
      </c>
      <c r="Q29" s="6" t="s">
        <v>1</v>
      </c>
      <c r="R29" s="6" t="s">
        <v>1</v>
      </c>
      <c r="S29" s="11" t="s">
        <v>1</v>
      </c>
      <c r="T29" s="6" t="s">
        <v>1</v>
      </c>
      <c r="U29" s="11" t="s">
        <v>1</v>
      </c>
      <c r="V29" s="6" t="s">
        <v>1</v>
      </c>
      <c r="W29" s="11" t="s">
        <v>1</v>
      </c>
      <c r="X29" s="11" t="s">
        <v>1</v>
      </c>
      <c r="Y29" s="11" t="s">
        <v>1</v>
      </c>
      <c r="Z29" s="6" t="s">
        <v>1</v>
      </c>
      <c r="AA29" s="6" t="s">
        <v>1</v>
      </c>
      <c r="AB29" s="11" t="s">
        <v>1</v>
      </c>
      <c r="AC29" s="11" t="s">
        <v>1</v>
      </c>
      <c r="AD29" s="6" t="s">
        <v>1</v>
      </c>
      <c r="AE29" s="6" t="s">
        <v>1</v>
      </c>
      <c r="AF29" s="11" t="s">
        <v>1</v>
      </c>
      <c r="AG29" s="6" t="s">
        <v>1</v>
      </c>
      <c r="AH29" s="6" t="s">
        <v>1</v>
      </c>
      <c r="AI29" s="11" t="s">
        <v>1</v>
      </c>
      <c r="AJ29" s="6" t="s">
        <v>1</v>
      </c>
      <c r="AK29" s="11" t="s">
        <v>1</v>
      </c>
      <c r="AL29" s="6" t="s">
        <v>1</v>
      </c>
      <c r="AM29" s="11" t="s">
        <v>1</v>
      </c>
      <c r="AN29" s="6" t="s">
        <v>1</v>
      </c>
      <c r="AO29" s="11" t="s">
        <v>1</v>
      </c>
      <c r="AP29" s="6" t="s">
        <v>1</v>
      </c>
      <c r="AQ29" s="11" t="s">
        <v>1</v>
      </c>
      <c r="AR29" s="11" t="s">
        <v>1</v>
      </c>
      <c r="AS29" s="6" t="s">
        <v>1</v>
      </c>
      <c r="AT29" s="6" t="s">
        <v>1</v>
      </c>
      <c r="AU29" s="11" t="s">
        <v>1</v>
      </c>
      <c r="AV29" s="11" t="s">
        <v>1</v>
      </c>
      <c r="AW29" s="11" t="s">
        <v>1</v>
      </c>
      <c r="AX29" s="6" t="s">
        <v>1</v>
      </c>
      <c r="AY29" s="11" t="s">
        <v>1</v>
      </c>
      <c r="AZ29" s="11" t="s">
        <v>1</v>
      </c>
      <c r="BA29" s="11" t="s">
        <v>1</v>
      </c>
      <c r="BB29" s="11" t="s">
        <v>1</v>
      </c>
      <c r="BC29" s="11" t="s">
        <v>1</v>
      </c>
      <c r="BD29" s="6" t="s">
        <v>1</v>
      </c>
      <c r="BE29" s="32" t="s">
        <v>1</v>
      </c>
      <c r="BF29" s="6" t="s">
        <v>1</v>
      </c>
      <c r="BG29" s="6" t="s">
        <v>1</v>
      </c>
      <c r="BH29" s="3"/>
      <c r="BI29" s="16">
        <f t="shared" si="0"/>
        <v>0</v>
      </c>
      <c r="BJ29" s="17">
        <f t="shared" si="1"/>
        <v>0</v>
      </c>
      <c r="BK29" s="18">
        <f t="shared" si="4"/>
        <v>0</v>
      </c>
      <c r="BL29" s="19">
        <f t="shared" si="2"/>
        <v>0</v>
      </c>
      <c r="BM29" s="20">
        <v>0</v>
      </c>
      <c r="BN29" s="21">
        <f t="shared" si="3"/>
        <v>0</v>
      </c>
    </row>
    <row r="30" spans="1:66" ht="13.5">
      <c r="A30">
        <v>37</v>
      </c>
      <c r="B30" s="25" t="s">
        <v>28</v>
      </c>
      <c r="C30" s="3" t="s">
        <v>5</v>
      </c>
      <c r="D30" s="6" t="s">
        <v>1</v>
      </c>
      <c r="E30" s="11" t="s">
        <v>1</v>
      </c>
      <c r="F30" s="6" t="s">
        <v>1</v>
      </c>
      <c r="G30" s="11" t="s">
        <v>1</v>
      </c>
      <c r="H30" s="7" t="s">
        <v>42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 t="s">
        <v>1</v>
      </c>
      <c r="O30" s="6" t="s">
        <v>1</v>
      </c>
      <c r="P30" s="11" t="s">
        <v>1</v>
      </c>
      <c r="Q30" s="6" t="s">
        <v>1</v>
      </c>
      <c r="R30" s="6" t="s">
        <v>1</v>
      </c>
      <c r="S30" s="11" t="s">
        <v>1</v>
      </c>
      <c r="T30" s="6" t="s">
        <v>1</v>
      </c>
      <c r="U30" s="11" t="s">
        <v>1</v>
      </c>
      <c r="V30" s="6" t="s">
        <v>1</v>
      </c>
      <c r="W30" s="11" t="s">
        <v>1</v>
      </c>
      <c r="X30" s="11" t="s">
        <v>1</v>
      </c>
      <c r="Y30" s="11" t="s">
        <v>1</v>
      </c>
      <c r="Z30" s="6" t="s">
        <v>1</v>
      </c>
      <c r="AA30" s="6" t="s">
        <v>1</v>
      </c>
      <c r="AB30" s="11" t="s">
        <v>1</v>
      </c>
      <c r="AC30" s="11" t="s">
        <v>1</v>
      </c>
      <c r="AD30" s="6" t="s">
        <v>1</v>
      </c>
      <c r="AE30" s="6" t="s">
        <v>1</v>
      </c>
      <c r="AF30" s="11" t="s">
        <v>1</v>
      </c>
      <c r="AG30" s="6" t="s">
        <v>1</v>
      </c>
      <c r="AH30" s="6" t="s">
        <v>1</v>
      </c>
      <c r="AI30" s="11" t="s">
        <v>1</v>
      </c>
      <c r="AJ30" s="6" t="s">
        <v>1</v>
      </c>
      <c r="AK30" s="11" t="s">
        <v>1</v>
      </c>
      <c r="AL30" s="6" t="s">
        <v>1</v>
      </c>
      <c r="AM30" s="11" t="s">
        <v>1</v>
      </c>
      <c r="AN30" s="6" t="s">
        <v>1</v>
      </c>
      <c r="AO30" s="11" t="s">
        <v>1</v>
      </c>
      <c r="AP30" s="6" t="s">
        <v>1</v>
      </c>
      <c r="AQ30" s="11" t="s">
        <v>1</v>
      </c>
      <c r="AR30" s="11" t="s">
        <v>1</v>
      </c>
      <c r="AS30" s="6" t="s">
        <v>1</v>
      </c>
      <c r="AT30" s="7" t="s">
        <v>42</v>
      </c>
      <c r="AU30" s="11" t="s">
        <v>1</v>
      </c>
      <c r="AV30" s="11" t="s">
        <v>1</v>
      </c>
      <c r="AW30" s="11" t="s">
        <v>1</v>
      </c>
      <c r="AX30" s="6" t="s">
        <v>1</v>
      </c>
      <c r="AY30" s="11" t="s">
        <v>1</v>
      </c>
      <c r="AZ30" s="11" t="s">
        <v>1</v>
      </c>
      <c r="BA30" s="11" t="s">
        <v>1</v>
      </c>
      <c r="BB30" s="11" t="s">
        <v>1</v>
      </c>
      <c r="BC30" s="11" t="s">
        <v>1</v>
      </c>
      <c r="BD30" s="6" t="s">
        <v>1</v>
      </c>
      <c r="BE30" s="33" t="s">
        <v>42</v>
      </c>
      <c r="BF30" s="6" t="s">
        <v>1</v>
      </c>
      <c r="BG30" s="6" t="s">
        <v>1</v>
      </c>
      <c r="BH30" s="3"/>
      <c r="BI30" s="16">
        <f t="shared" si="0"/>
        <v>3</v>
      </c>
      <c r="BJ30" s="17">
        <f t="shared" si="1"/>
        <v>0.05357142857142857</v>
      </c>
      <c r="BK30" s="18">
        <v>3</v>
      </c>
      <c r="BL30" s="19">
        <f t="shared" si="2"/>
        <v>0.1</v>
      </c>
      <c r="BM30" s="20">
        <v>1</v>
      </c>
      <c r="BN30" s="21">
        <f t="shared" si="3"/>
        <v>0.038461538461538464</v>
      </c>
    </row>
    <row r="31" spans="2:66" ht="13.5">
      <c r="B31" s="25" t="s">
        <v>30</v>
      </c>
      <c r="C31" s="3" t="s">
        <v>5</v>
      </c>
      <c r="D31" s="6" t="s">
        <v>1</v>
      </c>
      <c r="E31" s="11" t="s">
        <v>1</v>
      </c>
      <c r="F31" s="6" t="s">
        <v>1</v>
      </c>
      <c r="G31" s="11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6" t="s">
        <v>1</v>
      </c>
      <c r="O31" s="6" t="s">
        <v>1</v>
      </c>
      <c r="P31" s="11" t="s">
        <v>1</v>
      </c>
      <c r="Q31" s="6" t="s">
        <v>1</v>
      </c>
      <c r="R31" s="6" t="s">
        <v>1</v>
      </c>
      <c r="S31" s="11" t="s">
        <v>1</v>
      </c>
      <c r="T31" s="6" t="s">
        <v>1</v>
      </c>
      <c r="U31" s="11" t="s">
        <v>1</v>
      </c>
      <c r="V31" s="6" t="s">
        <v>1</v>
      </c>
      <c r="W31" s="11" t="s">
        <v>1</v>
      </c>
      <c r="X31" s="11" t="s">
        <v>1</v>
      </c>
      <c r="Y31" s="11" t="s">
        <v>1</v>
      </c>
      <c r="Z31" s="6" t="s">
        <v>1</v>
      </c>
      <c r="AA31" s="6" t="s">
        <v>1</v>
      </c>
      <c r="AB31" s="11" t="s">
        <v>1</v>
      </c>
      <c r="AC31" s="11" t="s">
        <v>1</v>
      </c>
      <c r="AD31" s="6" t="s">
        <v>1</v>
      </c>
      <c r="AE31" s="6" t="s">
        <v>1</v>
      </c>
      <c r="AF31" s="11" t="s">
        <v>1</v>
      </c>
      <c r="AG31" s="6" t="s">
        <v>1</v>
      </c>
      <c r="AH31" s="6" t="s">
        <v>1</v>
      </c>
      <c r="AI31" s="11" t="s">
        <v>1</v>
      </c>
      <c r="AJ31" s="6" t="s">
        <v>1</v>
      </c>
      <c r="AK31" s="11" t="s">
        <v>1</v>
      </c>
      <c r="AL31" s="6" t="s">
        <v>1</v>
      </c>
      <c r="AM31" s="11" t="s">
        <v>1</v>
      </c>
      <c r="AN31" s="6" t="s">
        <v>1</v>
      </c>
      <c r="AO31" s="11" t="s">
        <v>1</v>
      </c>
      <c r="AP31" s="6" t="s">
        <v>1</v>
      </c>
      <c r="AQ31" s="11" t="s">
        <v>1</v>
      </c>
      <c r="AR31" s="11" t="s">
        <v>1</v>
      </c>
      <c r="AS31" s="6" t="s">
        <v>1</v>
      </c>
      <c r="AT31" s="6" t="s">
        <v>1</v>
      </c>
      <c r="AU31" s="11" t="s">
        <v>1</v>
      </c>
      <c r="AV31" s="11" t="s">
        <v>1</v>
      </c>
      <c r="AW31" s="11" t="s">
        <v>1</v>
      </c>
      <c r="AX31" s="6" t="s">
        <v>1</v>
      </c>
      <c r="AY31" s="11" t="s">
        <v>1</v>
      </c>
      <c r="AZ31" s="11" t="s">
        <v>1</v>
      </c>
      <c r="BA31" s="11" t="s">
        <v>1</v>
      </c>
      <c r="BB31" s="11" t="s">
        <v>1</v>
      </c>
      <c r="BC31" s="11" t="s">
        <v>1</v>
      </c>
      <c r="BD31" s="6" t="s">
        <v>1</v>
      </c>
      <c r="BE31" s="32" t="s">
        <v>1</v>
      </c>
      <c r="BF31" s="6" t="s">
        <v>1</v>
      </c>
      <c r="BG31" s="6" t="s">
        <v>1</v>
      </c>
      <c r="BH31" s="3"/>
      <c r="BI31" s="16">
        <f t="shared" si="0"/>
        <v>0</v>
      </c>
      <c r="BJ31" s="17">
        <f t="shared" si="1"/>
        <v>0</v>
      </c>
      <c r="BK31" s="18">
        <f t="shared" si="4"/>
        <v>0</v>
      </c>
      <c r="BL31" s="19">
        <f t="shared" si="2"/>
        <v>0</v>
      </c>
      <c r="BM31" s="20">
        <v>0</v>
      </c>
      <c r="BN31" s="21">
        <f t="shared" si="3"/>
        <v>0</v>
      </c>
    </row>
    <row r="32" spans="2:66" ht="13.5">
      <c r="B32" t="s">
        <v>37</v>
      </c>
      <c r="C32" s="3" t="s">
        <v>6</v>
      </c>
      <c r="D32" s="6" t="s">
        <v>1</v>
      </c>
      <c r="E32" s="12" t="s">
        <v>42</v>
      </c>
      <c r="F32" s="6" t="s">
        <v>1</v>
      </c>
      <c r="G32" s="12" t="s">
        <v>42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6" t="s">
        <v>1</v>
      </c>
      <c r="N32" s="6" t="s">
        <v>1</v>
      </c>
      <c r="O32" s="6" t="s">
        <v>1</v>
      </c>
      <c r="P32" s="11" t="s">
        <v>1</v>
      </c>
      <c r="Q32" s="6" t="s">
        <v>1</v>
      </c>
      <c r="R32" s="6" t="s">
        <v>1</v>
      </c>
      <c r="S32" s="11" t="s">
        <v>1</v>
      </c>
      <c r="T32" s="7" t="s">
        <v>42</v>
      </c>
      <c r="U32" s="11" t="s">
        <v>1</v>
      </c>
      <c r="V32" s="6" t="s">
        <v>1</v>
      </c>
      <c r="W32" s="11" t="s">
        <v>1</v>
      </c>
      <c r="X32" s="11" t="s">
        <v>1</v>
      </c>
      <c r="Y32" s="11" t="s">
        <v>1</v>
      </c>
      <c r="Z32" s="6" t="s">
        <v>1</v>
      </c>
      <c r="AA32" s="6" t="s">
        <v>1</v>
      </c>
      <c r="AB32" s="11" t="s">
        <v>1</v>
      </c>
      <c r="AC32" s="11" t="s">
        <v>1</v>
      </c>
      <c r="AD32" s="6" t="s">
        <v>1</v>
      </c>
      <c r="AE32" s="6" t="s">
        <v>1</v>
      </c>
      <c r="AF32" s="12" t="s">
        <v>42</v>
      </c>
      <c r="AG32" s="6" t="s">
        <v>1</v>
      </c>
      <c r="AH32" s="6" t="s">
        <v>1</v>
      </c>
      <c r="AI32" s="11" t="s">
        <v>1</v>
      </c>
      <c r="AJ32" s="6" t="s">
        <v>1</v>
      </c>
      <c r="AK32" s="11" t="s">
        <v>1</v>
      </c>
      <c r="AL32" s="6" t="s">
        <v>1</v>
      </c>
      <c r="AM32" s="11" t="s">
        <v>1</v>
      </c>
      <c r="AN32" s="6" t="s">
        <v>1</v>
      </c>
      <c r="AO32" s="11" t="s">
        <v>1</v>
      </c>
      <c r="AP32" s="6" t="s">
        <v>1</v>
      </c>
      <c r="AQ32" s="11" t="s">
        <v>1</v>
      </c>
      <c r="AR32" s="11" t="s">
        <v>1</v>
      </c>
      <c r="AS32" s="6" t="s">
        <v>1</v>
      </c>
      <c r="AT32" s="6" t="s">
        <v>1</v>
      </c>
      <c r="AU32" s="11" t="s">
        <v>1</v>
      </c>
      <c r="AV32" s="11" t="s">
        <v>1</v>
      </c>
      <c r="AW32" s="11" t="s">
        <v>1</v>
      </c>
      <c r="AX32" s="6" t="s">
        <v>1</v>
      </c>
      <c r="AY32" s="11" t="s">
        <v>1</v>
      </c>
      <c r="AZ32" s="11" t="s">
        <v>1</v>
      </c>
      <c r="BA32" s="11" t="s">
        <v>1</v>
      </c>
      <c r="BB32" s="11" t="s">
        <v>1</v>
      </c>
      <c r="BC32" s="11" t="s">
        <v>1</v>
      </c>
      <c r="BD32" s="6" t="s">
        <v>1</v>
      </c>
      <c r="BE32" s="32" t="s">
        <v>1</v>
      </c>
      <c r="BF32" s="6" t="s">
        <v>1</v>
      </c>
      <c r="BG32" s="6" t="s">
        <v>1</v>
      </c>
      <c r="BH32" s="3"/>
      <c r="BI32" s="16">
        <f t="shared" si="0"/>
        <v>4</v>
      </c>
      <c r="BJ32" s="17">
        <f t="shared" si="1"/>
        <v>0.07142857142857142</v>
      </c>
      <c r="BK32" s="18">
        <f t="shared" si="4"/>
        <v>1</v>
      </c>
      <c r="BL32" s="19">
        <f t="shared" si="2"/>
        <v>0.03333333333333333</v>
      </c>
      <c r="BM32" s="20">
        <v>3</v>
      </c>
      <c r="BN32" s="21">
        <f t="shared" si="3"/>
        <v>0.11538461538461539</v>
      </c>
    </row>
    <row r="33" spans="1:66" ht="13.5">
      <c r="A33">
        <v>77</v>
      </c>
      <c r="B33" t="s">
        <v>46</v>
      </c>
      <c r="C33" s="3" t="s">
        <v>47</v>
      </c>
      <c r="D33" s="7" t="s">
        <v>42</v>
      </c>
      <c r="E33" s="12" t="s">
        <v>42</v>
      </c>
      <c r="F33" s="6" t="s">
        <v>1</v>
      </c>
      <c r="G33" s="11" t="s">
        <v>1</v>
      </c>
      <c r="H33" s="6" t="s">
        <v>1</v>
      </c>
      <c r="I33" s="6" t="s">
        <v>1</v>
      </c>
      <c r="J33" s="6" t="s">
        <v>1</v>
      </c>
      <c r="K33" s="6" t="s">
        <v>1</v>
      </c>
      <c r="L33" s="6" t="s">
        <v>1</v>
      </c>
      <c r="M33" s="6" t="s">
        <v>1</v>
      </c>
      <c r="N33" s="6" t="s">
        <v>1</v>
      </c>
      <c r="O33" s="6" t="s">
        <v>1</v>
      </c>
      <c r="P33" s="11" t="s">
        <v>1</v>
      </c>
      <c r="Q33" s="7" t="s">
        <v>42</v>
      </c>
      <c r="R33" s="6" t="s">
        <v>1</v>
      </c>
      <c r="S33" s="11" t="s">
        <v>1</v>
      </c>
      <c r="T33" s="6" t="s">
        <v>1</v>
      </c>
      <c r="U33" s="11" t="s">
        <v>1</v>
      </c>
      <c r="V33" s="6" t="s">
        <v>1</v>
      </c>
      <c r="W33" s="12" t="s">
        <v>42</v>
      </c>
      <c r="X33" s="12" t="s">
        <v>42</v>
      </c>
      <c r="Y33" s="11" t="s">
        <v>1</v>
      </c>
      <c r="Z33" s="6" t="s">
        <v>1</v>
      </c>
      <c r="AA33" s="6" t="s">
        <v>1</v>
      </c>
      <c r="AB33" s="12" t="s">
        <v>42</v>
      </c>
      <c r="AC33" s="11" t="s">
        <v>1</v>
      </c>
      <c r="AD33" s="6" t="s">
        <v>1</v>
      </c>
      <c r="AE33" s="6" t="s">
        <v>1</v>
      </c>
      <c r="AF33" s="12" t="s">
        <v>42</v>
      </c>
      <c r="AG33" s="6" t="s">
        <v>1</v>
      </c>
      <c r="AH33" s="6" t="s">
        <v>1</v>
      </c>
      <c r="AI33" s="11" t="s">
        <v>1</v>
      </c>
      <c r="AJ33" s="6" t="s">
        <v>1</v>
      </c>
      <c r="AK33" s="11" t="s">
        <v>1</v>
      </c>
      <c r="AL33" s="6" t="s">
        <v>1</v>
      </c>
      <c r="AM33" s="11" t="s">
        <v>1</v>
      </c>
      <c r="AN33" s="6" t="s">
        <v>1</v>
      </c>
      <c r="AO33" s="11" t="s">
        <v>1</v>
      </c>
      <c r="AP33" s="6" t="s">
        <v>1</v>
      </c>
      <c r="AQ33" s="11" t="s">
        <v>1</v>
      </c>
      <c r="AR33" s="11" t="s">
        <v>1</v>
      </c>
      <c r="AS33" s="6" t="s">
        <v>1</v>
      </c>
      <c r="AT33" s="6" t="s">
        <v>1</v>
      </c>
      <c r="AU33" s="11" t="s">
        <v>1</v>
      </c>
      <c r="AV33" s="11" t="s">
        <v>1</v>
      </c>
      <c r="AW33" s="11" t="s">
        <v>1</v>
      </c>
      <c r="AX33" s="6" t="s">
        <v>1</v>
      </c>
      <c r="AY33" s="11" t="s">
        <v>1</v>
      </c>
      <c r="AZ33" s="11" t="s">
        <v>1</v>
      </c>
      <c r="BA33" s="11" t="s">
        <v>1</v>
      </c>
      <c r="BB33" s="11" t="s">
        <v>1</v>
      </c>
      <c r="BC33" s="11" t="s">
        <v>1</v>
      </c>
      <c r="BD33" s="6" t="s">
        <v>1</v>
      </c>
      <c r="BE33" s="32" t="s">
        <v>1</v>
      </c>
      <c r="BF33" s="6" t="s">
        <v>1</v>
      </c>
      <c r="BG33" s="6" t="s">
        <v>1</v>
      </c>
      <c r="BH33" s="3"/>
      <c r="BI33" s="16">
        <f t="shared" si="0"/>
        <v>7</v>
      </c>
      <c r="BJ33" s="17">
        <f t="shared" si="1"/>
        <v>0.125</v>
      </c>
      <c r="BK33" s="18">
        <f t="shared" si="4"/>
        <v>2</v>
      </c>
      <c r="BL33" s="19">
        <f t="shared" si="2"/>
        <v>0.06666666666666667</v>
      </c>
      <c r="BM33" s="20">
        <v>5</v>
      </c>
      <c r="BN33" s="21">
        <f t="shared" si="3"/>
        <v>0.19230769230769232</v>
      </c>
    </row>
    <row r="34" spans="1:66" ht="13.5">
      <c r="A34">
        <v>25</v>
      </c>
      <c r="B34" s="13" t="s">
        <v>49</v>
      </c>
      <c r="C34" s="3" t="s">
        <v>50</v>
      </c>
      <c r="D34" s="6" t="s">
        <v>1</v>
      </c>
      <c r="E34" s="11" t="s">
        <v>1</v>
      </c>
      <c r="F34" s="6" t="s">
        <v>1</v>
      </c>
      <c r="G34" s="11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  <c r="M34" s="6" t="s">
        <v>1</v>
      </c>
      <c r="N34" s="6" t="s">
        <v>1</v>
      </c>
      <c r="O34" s="6" t="s">
        <v>1</v>
      </c>
      <c r="P34" s="11" t="s">
        <v>1</v>
      </c>
      <c r="Q34" s="6" t="s">
        <v>1</v>
      </c>
      <c r="R34" s="6" t="s">
        <v>1</v>
      </c>
      <c r="S34" s="12" t="s">
        <v>42</v>
      </c>
      <c r="T34" s="6" t="s">
        <v>1</v>
      </c>
      <c r="U34" s="11" t="s">
        <v>1</v>
      </c>
      <c r="V34" s="6" t="s">
        <v>1</v>
      </c>
      <c r="W34" s="12" t="s">
        <v>42</v>
      </c>
      <c r="X34" s="12" t="s">
        <v>42</v>
      </c>
      <c r="Y34" s="11" t="s">
        <v>1</v>
      </c>
      <c r="Z34" s="6" t="s">
        <v>1</v>
      </c>
      <c r="AA34" s="6" t="s">
        <v>1</v>
      </c>
      <c r="AB34" s="11" t="s">
        <v>1</v>
      </c>
      <c r="AC34" s="11" t="s">
        <v>1</v>
      </c>
      <c r="AD34" s="6" t="s">
        <v>1</v>
      </c>
      <c r="AE34" s="6" t="s">
        <v>1</v>
      </c>
      <c r="AF34" s="12" t="s">
        <v>42</v>
      </c>
      <c r="AG34" s="6" t="s">
        <v>1</v>
      </c>
      <c r="AH34" s="6" t="s">
        <v>1</v>
      </c>
      <c r="AI34" s="11" t="s">
        <v>1</v>
      </c>
      <c r="AJ34" s="6" t="s">
        <v>1</v>
      </c>
      <c r="AK34" s="12" t="s">
        <v>42</v>
      </c>
      <c r="AL34" s="6" t="s">
        <v>1</v>
      </c>
      <c r="AM34" s="12" t="s">
        <v>42</v>
      </c>
      <c r="AN34" s="7" t="s">
        <v>42</v>
      </c>
      <c r="AO34" s="12" t="s">
        <v>42</v>
      </c>
      <c r="AP34" s="6" t="s">
        <v>1</v>
      </c>
      <c r="AQ34" s="12" t="s">
        <v>42</v>
      </c>
      <c r="AR34" s="11" t="s">
        <v>1</v>
      </c>
      <c r="AS34" s="6" t="s">
        <v>1</v>
      </c>
      <c r="AT34" s="6" t="s">
        <v>1</v>
      </c>
      <c r="AU34" s="12" t="s">
        <v>42</v>
      </c>
      <c r="AV34" s="11" t="s">
        <v>1</v>
      </c>
      <c r="AW34" s="12" t="s">
        <v>42</v>
      </c>
      <c r="AX34" s="6" t="s">
        <v>1</v>
      </c>
      <c r="AY34" s="11" t="s">
        <v>1</v>
      </c>
      <c r="AZ34" s="11" t="s">
        <v>1</v>
      </c>
      <c r="BA34" s="11" t="s">
        <v>1</v>
      </c>
      <c r="BB34" s="11" t="s">
        <v>1</v>
      </c>
      <c r="BC34" s="11" t="s">
        <v>1</v>
      </c>
      <c r="BD34" s="6" t="s">
        <v>1</v>
      </c>
      <c r="BE34" s="33" t="s">
        <v>42</v>
      </c>
      <c r="BF34" s="6" t="s">
        <v>1</v>
      </c>
      <c r="BG34" s="6" t="s">
        <v>1</v>
      </c>
      <c r="BH34" s="3"/>
      <c r="BI34" s="16">
        <f t="shared" si="0"/>
        <v>12</v>
      </c>
      <c r="BJ34" s="17">
        <f t="shared" si="1"/>
        <v>0.21428571428571427</v>
      </c>
      <c r="BK34" s="18">
        <v>1</v>
      </c>
      <c r="BL34" s="19">
        <f t="shared" si="2"/>
        <v>0.03333333333333333</v>
      </c>
      <c r="BM34" s="20">
        <v>11</v>
      </c>
      <c r="BN34" s="21">
        <f t="shared" si="3"/>
        <v>0.4230769230769231</v>
      </c>
    </row>
    <row r="35" spans="1:66" ht="13.5">
      <c r="A35">
        <v>22</v>
      </c>
      <c r="B35" t="s">
        <v>51</v>
      </c>
      <c r="C35" s="3" t="s">
        <v>47</v>
      </c>
      <c r="D35" s="7" t="s">
        <v>42</v>
      </c>
      <c r="E35" s="12" t="s">
        <v>42</v>
      </c>
      <c r="F35" s="7" t="s">
        <v>42</v>
      </c>
      <c r="G35" s="12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42</v>
      </c>
      <c r="M35" s="7" t="s">
        <v>42</v>
      </c>
      <c r="N35" s="6" t="s">
        <v>1</v>
      </c>
      <c r="O35" s="6" t="s">
        <v>1</v>
      </c>
      <c r="P35" s="12" t="s">
        <v>42</v>
      </c>
      <c r="Q35" s="7" t="s">
        <v>42</v>
      </c>
      <c r="R35" s="7" t="s">
        <v>42</v>
      </c>
      <c r="S35" s="12" t="s">
        <v>42</v>
      </c>
      <c r="T35" s="7" t="s">
        <v>42</v>
      </c>
      <c r="U35" s="12" t="s">
        <v>42</v>
      </c>
      <c r="V35" s="7" t="s">
        <v>42</v>
      </c>
      <c r="W35" s="12" t="s">
        <v>42</v>
      </c>
      <c r="X35" s="12" t="s">
        <v>42</v>
      </c>
      <c r="Y35" s="12" t="s">
        <v>42</v>
      </c>
      <c r="Z35" s="7" t="s">
        <v>42</v>
      </c>
      <c r="AA35" s="7" t="s">
        <v>42</v>
      </c>
      <c r="AB35" s="12" t="s">
        <v>42</v>
      </c>
      <c r="AC35" s="12" t="s">
        <v>42</v>
      </c>
      <c r="AD35" s="6" t="s">
        <v>1</v>
      </c>
      <c r="AE35" s="7" t="s">
        <v>42</v>
      </c>
      <c r="AF35" s="12" t="s">
        <v>42</v>
      </c>
      <c r="AG35" s="7" t="s">
        <v>42</v>
      </c>
      <c r="AH35" s="7" t="s">
        <v>42</v>
      </c>
      <c r="AI35" s="12" t="s">
        <v>42</v>
      </c>
      <c r="AJ35" s="7" t="s">
        <v>42</v>
      </c>
      <c r="AK35" s="12" t="s">
        <v>42</v>
      </c>
      <c r="AL35" s="6" t="s">
        <v>1</v>
      </c>
      <c r="AM35" s="11" t="s">
        <v>1</v>
      </c>
      <c r="AN35" s="6" t="s">
        <v>1</v>
      </c>
      <c r="AO35" s="12" t="s">
        <v>42</v>
      </c>
      <c r="AP35" s="7" t="s">
        <v>42</v>
      </c>
      <c r="AQ35" s="12" t="s">
        <v>42</v>
      </c>
      <c r="AR35" s="11" t="s">
        <v>1</v>
      </c>
      <c r="AS35" s="6" t="s">
        <v>1</v>
      </c>
      <c r="AT35" s="6" t="s">
        <v>1</v>
      </c>
      <c r="AU35" s="11" t="s">
        <v>1</v>
      </c>
      <c r="AV35" s="12" t="s">
        <v>42</v>
      </c>
      <c r="AW35" s="12" t="s">
        <v>42</v>
      </c>
      <c r="AX35" s="7" t="s">
        <v>42</v>
      </c>
      <c r="AY35" s="12" t="s">
        <v>42</v>
      </c>
      <c r="AZ35" s="11" t="s">
        <v>1</v>
      </c>
      <c r="BA35" s="11" t="s">
        <v>1</v>
      </c>
      <c r="BB35" s="12" t="s">
        <v>42</v>
      </c>
      <c r="BC35" s="12" t="s">
        <v>42</v>
      </c>
      <c r="BD35" s="7" t="s">
        <v>42</v>
      </c>
      <c r="BE35" s="33" t="s">
        <v>42</v>
      </c>
      <c r="BF35" s="7" t="s">
        <v>42</v>
      </c>
      <c r="BG35" s="7" t="s">
        <v>42</v>
      </c>
      <c r="BH35" s="3"/>
      <c r="BI35" s="16">
        <f t="shared" si="0"/>
        <v>44</v>
      </c>
      <c r="BJ35" s="17">
        <f t="shared" si="1"/>
        <v>0.7857142857142857</v>
      </c>
      <c r="BK35" s="18">
        <v>21</v>
      </c>
      <c r="BL35" s="19">
        <f t="shared" si="2"/>
        <v>0.7</v>
      </c>
      <c r="BM35" s="20">
        <v>21</v>
      </c>
      <c r="BN35" s="21">
        <f t="shared" si="3"/>
        <v>0.8076923076923077</v>
      </c>
    </row>
    <row r="36" spans="1:66" ht="13.5">
      <c r="A36">
        <v>10</v>
      </c>
      <c r="B36" t="s">
        <v>52</v>
      </c>
      <c r="C36" s="3" t="s">
        <v>47</v>
      </c>
      <c r="D36" s="7" t="s">
        <v>42</v>
      </c>
      <c r="E36" s="12" t="s">
        <v>42</v>
      </c>
      <c r="F36" s="6" t="s">
        <v>1</v>
      </c>
      <c r="G36" s="11" t="s">
        <v>1</v>
      </c>
      <c r="H36" s="6" t="s">
        <v>1</v>
      </c>
      <c r="I36" s="6" t="s">
        <v>1</v>
      </c>
      <c r="J36" s="6" t="s">
        <v>1</v>
      </c>
      <c r="K36" s="6" t="s">
        <v>1</v>
      </c>
      <c r="L36" s="7" t="s">
        <v>42</v>
      </c>
      <c r="M36" s="6" t="s">
        <v>1</v>
      </c>
      <c r="N36" s="7" t="s">
        <v>42</v>
      </c>
      <c r="O36" s="6" t="s">
        <v>1</v>
      </c>
      <c r="P36" s="12" t="s">
        <v>42</v>
      </c>
      <c r="Q36" s="6" t="s">
        <v>1</v>
      </c>
      <c r="R36" s="6" t="s">
        <v>1</v>
      </c>
      <c r="S36" s="11" t="s">
        <v>1</v>
      </c>
      <c r="T36" s="6" t="s">
        <v>1</v>
      </c>
      <c r="U36" s="11" t="s">
        <v>1</v>
      </c>
      <c r="V36" s="6" t="s">
        <v>1</v>
      </c>
      <c r="W36" s="11" t="s">
        <v>1</v>
      </c>
      <c r="X36" s="11" t="s">
        <v>1</v>
      </c>
      <c r="Y36" s="11" t="s">
        <v>1</v>
      </c>
      <c r="Z36" s="6" t="s">
        <v>1</v>
      </c>
      <c r="AA36" s="6" t="s">
        <v>1</v>
      </c>
      <c r="AB36" s="12" t="s">
        <v>42</v>
      </c>
      <c r="AC36" s="12" t="s">
        <v>42</v>
      </c>
      <c r="AD36" s="6" t="s">
        <v>1</v>
      </c>
      <c r="AE36" s="6" t="s">
        <v>1</v>
      </c>
      <c r="AF36" s="11" t="s">
        <v>1</v>
      </c>
      <c r="AG36" s="6" t="s">
        <v>1</v>
      </c>
      <c r="AH36" s="6" t="s">
        <v>1</v>
      </c>
      <c r="AI36" s="11" t="s">
        <v>1</v>
      </c>
      <c r="AJ36" s="6" t="s">
        <v>1</v>
      </c>
      <c r="AK36" s="11" t="s">
        <v>1</v>
      </c>
      <c r="AL36" s="7" t="s">
        <v>42</v>
      </c>
      <c r="AM36" s="12" t="s">
        <v>42</v>
      </c>
      <c r="AN36" s="7" t="s">
        <v>42</v>
      </c>
      <c r="AO36" s="12" t="s">
        <v>42</v>
      </c>
      <c r="AP36" s="7" t="s">
        <v>42</v>
      </c>
      <c r="AQ36" s="11" t="s">
        <v>1</v>
      </c>
      <c r="AR36" s="11" t="s">
        <v>1</v>
      </c>
      <c r="AS36" s="6" t="s">
        <v>1</v>
      </c>
      <c r="AT36" s="6" t="s">
        <v>1</v>
      </c>
      <c r="AU36" s="11" t="s">
        <v>1</v>
      </c>
      <c r="AV36" s="11" t="s">
        <v>1</v>
      </c>
      <c r="AW36" s="11" t="s">
        <v>1</v>
      </c>
      <c r="AX36" s="7" t="s">
        <v>42</v>
      </c>
      <c r="AY36" s="12" t="s">
        <v>42</v>
      </c>
      <c r="AZ36" s="11" t="s">
        <v>1</v>
      </c>
      <c r="BA36" s="11" t="s">
        <v>1</v>
      </c>
      <c r="BB36" s="11" t="s">
        <v>1</v>
      </c>
      <c r="BC36" s="11" t="s">
        <v>1</v>
      </c>
      <c r="BD36" s="6" t="s">
        <v>1</v>
      </c>
      <c r="BE36" s="33" t="s">
        <v>42</v>
      </c>
      <c r="BF36" s="6" t="s">
        <v>1</v>
      </c>
      <c r="BG36" s="6" t="s">
        <v>1</v>
      </c>
      <c r="BH36" s="3"/>
      <c r="BI36" s="16">
        <f t="shared" si="0"/>
        <v>15</v>
      </c>
      <c r="BJ36" s="17">
        <f t="shared" si="1"/>
        <v>0.26785714285714285</v>
      </c>
      <c r="BK36" s="18">
        <v>6</v>
      </c>
      <c r="BL36" s="19">
        <f t="shared" si="2"/>
        <v>0.2</v>
      </c>
      <c r="BM36" s="20">
        <v>7</v>
      </c>
      <c r="BN36" s="21">
        <f t="shared" si="3"/>
        <v>0.2692307692307692</v>
      </c>
    </row>
    <row r="37" spans="1:66" ht="13.5">
      <c r="A37">
        <v>70</v>
      </c>
      <c r="B37" t="s">
        <v>57</v>
      </c>
      <c r="C37" s="3" t="s">
        <v>58</v>
      </c>
      <c r="D37" s="7"/>
      <c r="E37" s="7"/>
      <c r="F37" s="6"/>
      <c r="G37" s="6"/>
      <c r="H37" s="6"/>
      <c r="I37" s="6"/>
      <c r="J37" s="6"/>
      <c r="K37" s="6"/>
      <c r="L37" s="7"/>
      <c r="M37" s="6"/>
      <c r="N37" s="7" t="s">
        <v>42</v>
      </c>
      <c r="O37" s="6" t="s">
        <v>1</v>
      </c>
      <c r="P37" s="11" t="s">
        <v>1</v>
      </c>
      <c r="Q37" s="7" t="s">
        <v>42</v>
      </c>
      <c r="R37" s="7" t="s">
        <v>42</v>
      </c>
      <c r="S37" s="12" t="s">
        <v>42</v>
      </c>
      <c r="T37" s="7" t="s">
        <v>42</v>
      </c>
      <c r="U37" s="12" t="s">
        <v>42</v>
      </c>
      <c r="V37" s="7" t="s">
        <v>42</v>
      </c>
      <c r="W37" s="12" t="s">
        <v>42</v>
      </c>
      <c r="X37" s="12" t="s">
        <v>42</v>
      </c>
      <c r="Y37" s="11" t="s">
        <v>1</v>
      </c>
      <c r="Z37" s="7" t="s">
        <v>42</v>
      </c>
      <c r="AA37" s="7" t="s">
        <v>42</v>
      </c>
      <c r="AB37" s="12" t="s">
        <v>42</v>
      </c>
      <c r="AC37" s="12" t="s">
        <v>42</v>
      </c>
      <c r="AD37" s="7" t="s">
        <v>42</v>
      </c>
      <c r="AE37" s="6" t="s">
        <v>1</v>
      </c>
      <c r="AF37" s="12" t="s">
        <v>42</v>
      </c>
      <c r="AG37" s="7" t="s">
        <v>42</v>
      </c>
      <c r="AH37" s="7" t="s">
        <v>42</v>
      </c>
      <c r="AI37" s="12" t="s">
        <v>42</v>
      </c>
      <c r="AJ37" s="6" t="s">
        <v>1</v>
      </c>
      <c r="AK37" s="12" t="s">
        <v>42</v>
      </c>
      <c r="AL37" s="7" t="s">
        <v>42</v>
      </c>
      <c r="AM37" s="12" t="s">
        <v>42</v>
      </c>
      <c r="AN37" s="7" t="s">
        <v>42</v>
      </c>
      <c r="AO37" s="12" t="s">
        <v>42</v>
      </c>
      <c r="AP37" s="7" t="s">
        <v>42</v>
      </c>
      <c r="AQ37" s="12" t="s">
        <v>42</v>
      </c>
      <c r="AR37" s="12" t="s">
        <v>42</v>
      </c>
      <c r="AS37" s="7" t="s">
        <v>42</v>
      </c>
      <c r="AT37" s="7" t="s">
        <v>42</v>
      </c>
      <c r="AU37" s="12" t="s">
        <v>42</v>
      </c>
      <c r="AV37" s="12" t="s">
        <v>42</v>
      </c>
      <c r="AW37" s="11" t="s">
        <v>1</v>
      </c>
      <c r="AX37" s="6" t="s">
        <v>1</v>
      </c>
      <c r="AY37" s="12" t="s">
        <v>42</v>
      </c>
      <c r="AZ37" s="12" t="s">
        <v>42</v>
      </c>
      <c r="BA37" s="12" t="s">
        <v>42</v>
      </c>
      <c r="BB37" s="12" t="s">
        <v>42</v>
      </c>
      <c r="BC37" s="12" t="s">
        <v>42</v>
      </c>
      <c r="BD37" s="6" t="s">
        <v>1</v>
      </c>
      <c r="BE37" s="33" t="s">
        <v>42</v>
      </c>
      <c r="BF37" s="6" t="s">
        <v>1</v>
      </c>
      <c r="BG37" s="6" t="s">
        <v>1</v>
      </c>
      <c r="BH37" s="3"/>
      <c r="BI37" s="16">
        <f t="shared" si="0"/>
        <v>36</v>
      </c>
      <c r="BJ37" s="17">
        <f>BI37/45</f>
        <v>0.8</v>
      </c>
      <c r="BK37" s="18">
        <v>16</v>
      </c>
      <c r="BL37" s="19">
        <f>BK37/22</f>
        <v>0.7272727272727273</v>
      </c>
      <c r="BM37" s="20">
        <v>19</v>
      </c>
      <c r="BN37" s="21">
        <f>BM37/24</f>
        <v>0.7916666666666666</v>
      </c>
    </row>
    <row r="38" spans="2:66" ht="13.5">
      <c r="B38" t="s">
        <v>91</v>
      </c>
      <c r="C38" s="3" t="s">
        <v>58</v>
      </c>
      <c r="D38" s="7"/>
      <c r="E38" s="7"/>
      <c r="F38" s="6"/>
      <c r="G38" s="6"/>
      <c r="H38" s="6"/>
      <c r="I38" s="6"/>
      <c r="J38" s="6"/>
      <c r="K38" s="6"/>
      <c r="L38" s="7"/>
      <c r="M38" s="6"/>
      <c r="N38" s="7"/>
      <c r="O38" s="6"/>
      <c r="P38" s="6"/>
      <c r="Q38" s="7"/>
      <c r="R38" s="6"/>
      <c r="S38" s="6"/>
      <c r="T38" s="7" t="s">
        <v>42</v>
      </c>
      <c r="U38" s="11" t="s">
        <v>1</v>
      </c>
      <c r="V38" s="7" t="s">
        <v>42</v>
      </c>
      <c r="W38" s="12" t="s">
        <v>42</v>
      </c>
      <c r="X38" s="12" t="s">
        <v>42</v>
      </c>
      <c r="Y38" s="12" t="s">
        <v>42</v>
      </c>
      <c r="Z38" s="7" t="s">
        <v>42</v>
      </c>
      <c r="AA38" s="7" t="s">
        <v>42</v>
      </c>
      <c r="AB38" s="11" t="s">
        <v>1</v>
      </c>
      <c r="AC38" s="11" t="s">
        <v>1</v>
      </c>
      <c r="AD38" s="7" t="s">
        <v>42</v>
      </c>
      <c r="AE38" s="7" t="s">
        <v>42</v>
      </c>
      <c r="AF38" s="12" t="s">
        <v>42</v>
      </c>
      <c r="AG38" s="7" t="s">
        <v>42</v>
      </c>
      <c r="AH38" s="7" t="s">
        <v>42</v>
      </c>
      <c r="AI38" s="11" t="s">
        <v>88</v>
      </c>
      <c r="AJ38" s="6" t="s">
        <v>88</v>
      </c>
      <c r="AK38" s="11" t="s">
        <v>88</v>
      </c>
      <c r="AL38" s="6" t="s">
        <v>88</v>
      </c>
      <c r="AM38" s="11" t="s">
        <v>88</v>
      </c>
      <c r="AN38" s="6" t="s">
        <v>88</v>
      </c>
      <c r="AO38" s="12" t="s">
        <v>42</v>
      </c>
      <c r="AP38" s="7" t="s">
        <v>42</v>
      </c>
      <c r="AQ38" s="12" t="s">
        <v>42</v>
      </c>
      <c r="AR38" s="12" t="s">
        <v>42</v>
      </c>
      <c r="AS38" s="6" t="s">
        <v>1</v>
      </c>
      <c r="AT38" s="7" t="s">
        <v>42</v>
      </c>
      <c r="AU38" s="12" t="s">
        <v>42</v>
      </c>
      <c r="AV38" s="12" t="s">
        <v>42</v>
      </c>
      <c r="AW38" s="11" t="s">
        <v>1</v>
      </c>
      <c r="AX38" s="7" t="s">
        <v>42</v>
      </c>
      <c r="AY38" s="12" t="s">
        <v>42</v>
      </c>
      <c r="AZ38" s="12" t="s">
        <v>42</v>
      </c>
      <c r="BA38" s="12" t="s">
        <v>42</v>
      </c>
      <c r="BB38" s="12" t="s">
        <v>42</v>
      </c>
      <c r="BC38" s="12" t="s">
        <v>42</v>
      </c>
      <c r="BD38" s="6" t="s">
        <v>1</v>
      </c>
      <c r="BE38" s="33" t="s">
        <v>42</v>
      </c>
      <c r="BF38" s="6" t="s">
        <v>1</v>
      </c>
      <c r="BG38" s="7" t="s">
        <v>42</v>
      </c>
      <c r="BH38" s="3"/>
      <c r="BI38" s="16">
        <f t="shared" si="0"/>
        <v>27</v>
      </c>
      <c r="BJ38" s="17">
        <f>BI38/40</f>
        <v>0.675</v>
      </c>
      <c r="BK38" s="18">
        <v>11</v>
      </c>
      <c r="BL38" s="19">
        <f>BK38/18</f>
        <v>0.6111111111111112</v>
      </c>
      <c r="BM38" s="20">
        <v>14</v>
      </c>
      <c r="BN38" s="21">
        <f>BM38/22</f>
        <v>0.6363636363636364</v>
      </c>
    </row>
    <row r="39" spans="1:66" ht="13.5">
      <c r="A39">
        <v>15</v>
      </c>
      <c r="B39" t="s">
        <v>78</v>
      </c>
      <c r="C39" s="3" t="s">
        <v>80</v>
      </c>
      <c r="D39" s="7"/>
      <c r="E39" s="7"/>
      <c r="F39" s="6"/>
      <c r="G39" s="6"/>
      <c r="H39" s="6"/>
      <c r="I39" s="6"/>
      <c r="J39" s="6"/>
      <c r="K39" s="6"/>
      <c r="L39" s="7"/>
      <c r="M39" s="6"/>
      <c r="N39" s="7"/>
      <c r="O39" s="6"/>
      <c r="P39" s="6"/>
      <c r="Q39" s="7"/>
      <c r="R39" s="6"/>
      <c r="S39" s="6"/>
      <c r="T39" s="7"/>
      <c r="U39" s="6"/>
      <c r="V39" s="7"/>
      <c r="W39" s="7"/>
      <c r="X39" s="7"/>
      <c r="Y39" s="7"/>
      <c r="Z39" s="7"/>
      <c r="AA39" s="7"/>
      <c r="AB39" s="6"/>
      <c r="AC39" s="6"/>
      <c r="AD39" s="7" t="s">
        <v>42</v>
      </c>
      <c r="AE39" s="7" t="s">
        <v>42</v>
      </c>
      <c r="AF39" s="12" t="s">
        <v>42</v>
      </c>
      <c r="AG39" s="6" t="s">
        <v>1</v>
      </c>
      <c r="AH39" s="7" t="s">
        <v>42</v>
      </c>
      <c r="AI39" s="12" t="s">
        <v>42</v>
      </c>
      <c r="AJ39" s="7" t="s">
        <v>42</v>
      </c>
      <c r="AK39" s="12" t="s">
        <v>42</v>
      </c>
      <c r="AL39" s="6" t="s">
        <v>1</v>
      </c>
      <c r="AM39" s="12" t="s">
        <v>42</v>
      </c>
      <c r="AN39" s="7" t="s">
        <v>42</v>
      </c>
      <c r="AO39" s="12" t="s">
        <v>42</v>
      </c>
      <c r="AP39" s="6" t="s">
        <v>1</v>
      </c>
      <c r="AQ39" s="12" t="s">
        <v>42</v>
      </c>
      <c r="AR39" s="12" t="s">
        <v>42</v>
      </c>
      <c r="AS39" s="7" t="s">
        <v>42</v>
      </c>
      <c r="AT39" s="6" t="s">
        <v>1</v>
      </c>
      <c r="AU39" s="12" t="s">
        <v>42</v>
      </c>
      <c r="AV39" s="11" t="s">
        <v>1</v>
      </c>
      <c r="AW39" s="12" t="s">
        <v>42</v>
      </c>
      <c r="AX39" s="6" t="s">
        <v>1</v>
      </c>
      <c r="AY39" s="12" t="s">
        <v>42</v>
      </c>
      <c r="AZ39" s="11" t="s">
        <v>1</v>
      </c>
      <c r="BA39" s="11" t="s">
        <v>1</v>
      </c>
      <c r="BB39" s="11" t="s">
        <v>1</v>
      </c>
      <c r="BC39" s="11" t="s">
        <v>1</v>
      </c>
      <c r="BD39" s="6" t="s">
        <v>1</v>
      </c>
      <c r="BE39" s="33" t="s">
        <v>42</v>
      </c>
      <c r="BF39" s="6" t="s">
        <v>1</v>
      </c>
      <c r="BG39" s="6" t="s">
        <v>1</v>
      </c>
      <c r="BH39" s="3"/>
      <c r="BI39" s="16">
        <f t="shared" si="0"/>
        <v>17</v>
      </c>
      <c r="BJ39" s="17">
        <f>BI39/30</f>
        <v>0.5666666666666667</v>
      </c>
      <c r="BK39" s="18">
        <v>6</v>
      </c>
      <c r="BL39" s="19">
        <f>BK39/15</f>
        <v>0.4</v>
      </c>
      <c r="BM39" s="20">
        <v>10</v>
      </c>
      <c r="BN39" s="21">
        <f>BM39/16</f>
        <v>0.625</v>
      </c>
    </row>
    <row r="40" spans="2:66" ht="13.5">
      <c r="B40" t="s">
        <v>84</v>
      </c>
      <c r="C40" s="3" t="s">
        <v>80</v>
      </c>
      <c r="D40" s="7"/>
      <c r="E40" s="7"/>
      <c r="F40" s="6"/>
      <c r="G40" s="6"/>
      <c r="H40" s="6"/>
      <c r="I40" s="6"/>
      <c r="J40" s="6"/>
      <c r="K40" s="6"/>
      <c r="L40" s="7"/>
      <c r="M40" s="6"/>
      <c r="N40" s="7"/>
      <c r="O40" s="6"/>
      <c r="P40" s="6"/>
      <c r="Q40" s="7"/>
      <c r="R40" s="6"/>
      <c r="S40" s="6"/>
      <c r="T40" s="7"/>
      <c r="U40" s="6"/>
      <c r="V40" s="7"/>
      <c r="W40" s="7"/>
      <c r="X40" s="7"/>
      <c r="Y40" s="7"/>
      <c r="Z40" s="7"/>
      <c r="AA40" s="7"/>
      <c r="AB40" s="6"/>
      <c r="AC40" s="6"/>
      <c r="AD40" s="7"/>
      <c r="AE40" s="7" t="s">
        <v>42</v>
      </c>
      <c r="AF40" s="12" t="s">
        <v>42</v>
      </c>
      <c r="AG40" s="6" t="s">
        <v>1</v>
      </c>
      <c r="AH40" s="7" t="s">
        <v>42</v>
      </c>
      <c r="AI40" s="12" t="s">
        <v>42</v>
      </c>
      <c r="AJ40" s="6" t="s">
        <v>1</v>
      </c>
      <c r="AK40" s="12" t="s">
        <v>42</v>
      </c>
      <c r="AL40" s="6" t="s">
        <v>1</v>
      </c>
      <c r="AM40" s="12" t="s">
        <v>42</v>
      </c>
      <c r="AN40" s="6" t="s">
        <v>1</v>
      </c>
      <c r="AO40" s="11" t="s">
        <v>1</v>
      </c>
      <c r="AP40" s="7" t="s">
        <v>42</v>
      </c>
      <c r="AQ40" s="12" t="s">
        <v>42</v>
      </c>
      <c r="AR40" s="12" t="s">
        <v>42</v>
      </c>
      <c r="AS40" s="6" t="s">
        <v>1</v>
      </c>
      <c r="AT40" s="6" t="s">
        <v>1</v>
      </c>
      <c r="AU40" s="12" t="s">
        <v>42</v>
      </c>
      <c r="AV40" s="12" t="s">
        <v>42</v>
      </c>
      <c r="AW40" s="12" t="s">
        <v>42</v>
      </c>
      <c r="AX40" s="7" t="s">
        <v>42</v>
      </c>
      <c r="AY40" s="11" t="s">
        <v>1</v>
      </c>
      <c r="AZ40" s="11" t="s">
        <v>1</v>
      </c>
      <c r="BA40" s="11" t="s">
        <v>1</v>
      </c>
      <c r="BB40" s="11" t="s">
        <v>1</v>
      </c>
      <c r="BC40" s="12" t="s">
        <v>42</v>
      </c>
      <c r="BD40" s="6" t="s">
        <v>1</v>
      </c>
      <c r="BE40" s="33" t="s">
        <v>42</v>
      </c>
      <c r="BF40" s="6" t="s">
        <v>1</v>
      </c>
      <c r="BG40" s="6" t="s">
        <v>1</v>
      </c>
      <c r="BH40" s="3"/>
      <c r="BI40" s="16">
        <f t="shared" si="0"/>
        <v>15</v>
      </c>
      <c r="BJ40" s="17">
        <f>BI40/29</f>
        <v>0.5172413793103449</v>
      </c>
      <c r="BK40" s="18">
        <v>3</v>
      </c>
      <c r="BL40" s="19">
        <f>BK40/13</f>
        <v>0.23076923076923078</v>
      </c>
      <c r="BM40" s="20">
        <v>10</v>
      </c>
      <c r="BN40" s="21">
        <f>BM40/16</f>
        <v>0.625</v>
      </c>
    </row>
    <row r="41" spans="2:66" ht="13.5">
      <c r="B41" t="s">
        <v>79</v>
      </c>
      <c r="C41" s="3" t="s">
        <v>80</v>
      </c>
      <c r="D41" s="7"/>
      <c r="E41" s="7"/>
      <c r="F41" s="6"/>
      <c r="G41" s="6"/>
      <c r="H41" s="6"/>
      <c r="I41" s="6"/>
      <c r="J41" s="6"/>
      <c r="K41" s="6"/>
      <c r="L41" s="7"/>
      <c r="M41" s="6"/>
      <c r="N41" s="7"/>
      <c r="O41" s="6"/>
      <c r="P41" s="6"/>
      <c r="Q41" s="7"/>
      <c r="R41" s="6"/>
      <c r="S41" s="6"/>
      <c r="T41" s="7"/>
      <c r="U41" s="6"/>
      <c r="V41" s="7"/>
      <c r="W41" s="7"/>
      <c r="X41" s="7"/>
      <c r="Y41" s="7"/>
      <c r="Z41" s="7"/>
      <c r="AA41" s="7"/>
      <c r="AB41" s="6"/>
      <c r="AC41" s="6"/>
      <c r="AD41" s="7" t="s">
        <v>42</v>
      </c>
      <c r="AE41" s="6" t="s">
        <v>1</v>
      </c>
      <c r="AF41" s="11" t="s">
        <v>1</v>
      </c>
      <c r="AG41" s="6" t="s">
        <v>1</v>
      </c>
      <c r="AH41" s="6" t="s">
        <v>1</v>
      </c>
      <c r="AI41" s="11" t="s">
        <v>1</v>
      </c>
      <c r="AJ41" s="6" t="s">
        <v>1</v>
      </c>
      <c r="AK41" s="11" t="s">
        <v>1</v>
      </c>
      <c r="AL41" s="6" t="s">
        <v>1</v>
      </c>
      <c r="AM41" s="11" t="s">
        <v>1</v>
      </c>
      <c r="AN41" s="6" t="s">
        <v>1</v>
      </c>
      <c r="AO41" s="11" t="s">
        <v>1</v>
      </c>
      <c r="AP41" s="6" t="s">
        <v>1</v>
      </c>
      <c r="AQ41" s="11" t="s">
        <v>1</v>
      </c>
      <c r="AR41" s="11" t="s">
        <v>1</v>
      </c>
      <c r="AS41" s="6" t="s">
        <v>1</v>
      </c>
      <c r="AT41" s="6" t="s">
        <v>1</v>
      </c>
      <c r="AU41" s="11" t="s">
        <v>1</v>
      </c>
      <c r="AV41" s="11" t="s">
        <v>1</v>
      </c>
      <c r="AW41" s="11" t="s">
        <v>1</v>
      </c>
      <c r="AX41" s="6" t="s">
        <v>1</v>
      </c>
      <c r="AY41" s="11" t="s">
        <v>1</v>
      </c>
      <c r="AZ41" s="11" t="s">
        <v>1</v>
      </c>
      <c r="BA41" s="11" t="s">
        <v>1</v>
      </c>
      <c r="BB41" s="11" t="s">
        <v>1</v>
      </c>
      <c r="BC41" s="11" t="s">
        <v>1</v>
      </c>
      <c r="BD41" s="6" t="s">
        <v>1</v>
      </c>
      <c r="BE41" s="32" t="s">
        <v>1</v>
      </c>
      <c r="BF41" s="6" t="s">
        <v>1</v>
      </c>
      <c r="BG41" s="6" t="s">
        <v>1</v>
      </c>
      <c r="BH41" s="3"/>
      <c r="BI41" s="16">
        <f t="shared" si="0"/>
        <v>1</v>
      </c>
      <c r="BJ41" s="17">
        <f>BI41/30</f>
        <v>0.03333333333333333</v>
      </c>
      <c r="BK41" s="18">
        <v>1</v>
      </c>
      <c r="BL41" s="19">
        <f>BK41/14</f>
        <v>0.07142857142857142</v>
      </c>
      <c r="BM41" s="20">
        <v>0</v>
      </c>
      <c r="BN41" s="21">
        <f>BM41/16</f>
        <v>0</v>
      </c>
    </row>
    <row r="42" spans="2:66" ht="13.5">
      <c r="B42" t="s">
        <v>94</v>
      </c>
      <c r="C42" s="3" t="s">
        <v>80</v>
      </c>
      <c r="D42" s="7"/>
      <c r="E42" s="7"/>
      <c r="F42" s="6"/>
      <c r="G42" s="6"/>
      <c r="H42" s="6"/>
      <c r="I42" s="6"/>
      <c r="J42" s="6"/>
      <c r="K42" s="6"/>
      <c r="L42" s="7"/>
      <c r="M42" s="6"/>
      <c r="N42" s="7"/>
      <c r="O42" s="6"/>
      <c r="P42" s="6"/>
      <c r="Q42" s="7"/>
      <c r="R42" s="6"/>
      <c r="S42" s="6"/>
      <c r="T42" s="7"/>
      <c r="U42" s="6"/>
      <c r="V42" s="7"/>
      <c r="W42" s="7"/>
      <c r="X42" s="7"/>
      <c r="Y42" s="7"/>
      <c r="Z42" s="7"/>
      <c r="AA42" s="7"/>
      <c r="AB42" s="6"/>
      <c r="AC42" s="6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12" t="s">
        <v>42</v>
      </c>
      <c r="AS42" s="6" t="s">
        <v>1</v>
      </c>
      <c r="AT42" s="6" t="s">
        <v>1</v>
      </c>
      <c r="AU42" s="11" t="s">
        <v>1</v>
      </c>
      <c r="AV42" s="11" t="s">
        <v>1</v>
      </c>
      <c r="AW42" s="11" t="s">
        <v>1</v>
      </c>
      <c r="AX42" s="6" t="s">
        <v>1</v>
      </c>
      <c r="AY42" s="11" t="s">
        <v>1</v>
      </c>
      <c r="AZ42" s="11" t="s">
        <v>1</v>
      </c>
      <c r="BA42" s="11" t="s">
        <v>1</v>
      </c>
      <c r="BB42" s="11" t="s">
        <v>1</v>
      </c>
      <c r="BC42" s="11" t="s">
        <v>1</v>
      </c>
      <c r="BD42" s="6" t="s">
        <v>1</v>
      </c>
      <c r="BE42" s="33" t="s">
        <v>42</v>
      </c>
      <c r="BF42" s="6" t="s">
        <v>1</v>
      </c>
      <c r="BG42" s="6" t="s">
        <v>1</v>
      </c>
      <c r="BH42" s="3"/>
      <c r="BI42" s="16">
        <f t="shared" si="0"/>
        <v>2</v>
      </c>
      <c r="BJ42" s="17">
        <f>BI42/16</f>
        <v>0.125</v>
      </c>
      <c r="BK42" s="18">
        <v>0</v>
      </c>
      <c r="BL42" s="19">
        <f>BK42/6</f>
        <v>0</v>
      </c>
      <c r="BM42" s="20">
        <v>2</v>
      </c>
      <c r="BN42" s="21">
        <f>BM42/10</f>
        <v>0.2</v>
      </c>
    </row>
    <row r="43" spans="1:66" ht="13.5">
      <c r="A43">
        <v>35</v>
      </c>
      <c r="B43" t="s">
        <v>95</v>
      </c>
      <c r="C43" s="3" t="s">
        <v>80</v>
      </c>
      <c r="D43" s="7"/>
      <c r="E43" s="7"/>
      <c r="F43" s="6"/>
      <c r="G43" s="6"/>
      <c r="H43" s="6"/>
      <c r="I43" s="6"/>
      <c r="J43" s="6"/>
      <c r="K43" s="6"/>
      <c r="L43" s="7"/>
      <c r="M43" s="6"/>
      <c r="N43" s="7"/>
      <c r="O43" s="6"/>
      <c r="P43" s="6"/>
      <c r="Q43" s="7"/>
      <c r="R43" s="6"/>
      <c r="S43" s="6"/>
      <c r="T43" s="7"/>
      <c r="U43" s="6"/>
      <c r="V43" s="7"/>
      <c r="W43" s="7"/>
      <c r="X43" s="7"/>
      <c r="Y43" s="7"/>
      <c r="Z43" s="7"/>
      <c r="AA43" s="7"/>
      <c r="AB43" s="6"/>
      <c r="AC43" s="6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2" t="s">
        <v>42</v>
      </c>
      <c r="AS43" s="6" t="s">
        <v>1</v>
      </c>
      <c r="AT43" s="6" t="s">
        <v>1</v>
      </c>
      <c r="AU43" s="11" t="s">
        <v>1</v>
      </c>
      <c r="AV43" s="11" t="s">
        <v>1</v>
      </c>
      <c r="AW43" s="11" t="s">
        <v>1</v>
      </c>
      <c r="AX43" s="6" t="s">
        <v>1</v>
      </c>
      <c r="AY43" s="11" t="s">
        <v>1</v>
      </c>
      <c r="AZ43" s="11" t="s">
        <v>1</v>
      </c>
      <c r="BA43" s="11" t="s">
        <v>1</v>
      </c>
      <c r="BB43" s="11" t="s">
        <v>1</v>
      </c>
      <c r="BC43" s="11" t="s">
        <v>1</v>
      </c>
      <c r="BD43" s="7" t="s">
        <v>42</v>
      </c>
      <c r="BE43" s="33" t="s">
        <v>42</v>
      </c>
      <c r="BF43" s="6" t="s">
        <v>1</v>
      </c>
      <c r="BG43" s="6" t="s">
        <v>1</v>
      </c>
      <c r="BH43" s="3"/>
      <c r="BI43" s="16">
        <f t="shared" si="0"/>
        <v>3</v>
      </c>
      <c r="BJ43" s="17">
        <f>BI43/16</f>
        <v>0.1875</v>
      </c>
      <c r="BK43" s="18">
        <v>1</v>
      </c>
      <c r="BL43" s="19">
        <f>BK43/6</f>
        <v>0.16666666666666666</v>
      </c>
      <c r="BM43" s="20">
        <v>3</v>
      </c>
      <c r="BN43" s="21">
        <f>BM43/10</f>
        <v>0.3</v>
      </c>
    </row>
    <row r="44" spans="2:66" ht="13.5">
      <c r="B44" t="s">
        <v>101</v>
      </c>
      <c r="C44" s="3"/>
      <c r="D44" s="7"/>
      <c r="E44" s="7"/>
      <c r="F44" s="6"/>
      <c r="G44" s="6"/>
      <c r="H44" s="6"/>
      <c r="I44" s="6"/>
      <c r="J44" s="6"/>
      <c r="K44" s="6"/>
      <c r="L44" s="7"/>
      <c r="M44" s="6"/>
      <c r="N44" s="7"/>
      <c r="O44" s="6"/>
      <c r="P44" s="6"/>
      <c r="Q44" s="7"/>
      <c r="R44" s="6"/>
      <c r="S44" s="6"/>
      <c r="T44" s="7"/>
      <c r="U44" s="6"/>
      <c r="V44" s="7"/>
      <c r="W44" s="7"/>
      <c r="X44" s="7"/>
      <c r="Y44" s="7"/>
      <c r="Z44" s="7"/>
      <c r="AA44" s="7"/>
      <c r="AB44" s="6"/>
      <c r="AC44" s="6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7"/>
      <c r="AS44" s="6"/>
      <c r="AT44" s="6"/>
      <c r="AU44" s="6"/>
      <c r="AV44" s="6"/>
      <c r="AW44" s="6"/>
      <c r="AX44" s="7" t="s">
        <v>42</v>
      </c>
      <c r="AY44" s="12" t="s">
        <v>42</v>
      </c>
      <c r="AZ44" s="11" t="s">
        <v>1</v>
      </c>
      <c r="BA44" s="11" t="s">
        <v>1</v>
      </c>
      <c r="BB44" s="11" t="s">
        <v>1</v>
      </c>
      <c r="BC44" s="12" t="s">
        <v>42</v>
      </c>
      <c r="BD44" s="6" t="s">
        <v>1</v>
      </c>
      <c r="BE44" s="32" t="s">
        <v>1</v>
      </c>
      <c r="BF44" s="6" t="s">
        <v>1</v>
      </c>
      <c r="BG44" s="7" t="s">
        <v>42</v>
      </c>
      <c r="BH44" s="3"/>
      <c r="BI44" s="16">
        <f t="shared" si="0"/>
        <v>4</v>
      </c>
      <c r="BJ44" s="17">
        <f>BI44/10</f>
        <v>0.4</v>
      </c>
      <c r="BK44" s="18">
        <v>2</v>
      </c>
      <c r="BL44" s="19">
        <f>BK44/4</f>
        <v>0.5</v>
      </c>
      <c r="BM44" s="20">
        <v>1</v>
      </c>
      <c r="BN44" s="21">
        <f>BM44/6</f>
        <v>0.16666666666666666</v>
      </c>
    </row>
    <row r="45" spans="1:66" ht="13.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B45" s="13"/>
      <c r="AC45" s="13"/>
      <c r="AF45" s="13"/>
      <c r="AG45" s="13"/>
      <c r="AH45" s="13"/>
      <c r="AI45" s="13"/>
      <c r="AJ45" s="13"/>
      <c r="AK45" s="13"/>
      <c r="AL45" s="13"/>
      <c r="AM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I45" s="14"/>
      <c r="BJ45" s="14"/>
      <c r="BK45" s="14"/>
      <c r="BL45" s="14"/>
      <c r="BM45" s="14"/>
      <c r="BN45" s="14"/>
    </row>
    <row r="46" spans="1:66" ht="13.5">
      <c r="A46" s="2"/>
      <c r="B46" t="s">
        <v>39</v>
      </c>
      <c r="D46" s="3">
        <f aca="true" t="shared" si="5" ref="D46:M46">COUNTIF(D2:D36,"○")</f>
        <v>13</v>
      </c>
      <c r="E46" s="11">
        <f t="shared" si="5"/>
        <v>15</v>
      </c>
      <c r="F46" s="3">
        <f t="shared" si="5"/>
        <v>10</v>
      </c>
      <c r="G46" s="11">
        <f t="shared" si="5"/>
        <v>6</v>
      </c>
      <c r="H46" s="3">
        <f t="shared" si="5"/>
        <v>9</v>
      </c>
      <c r="I46" s="3">
        <f t="shared" si="5"/>
        <v>7</v>
      </c>
      <c r="J46" s="3">
        <f t="shared" si="5"/>
        <v>9</v>
      </c>
      <c r="K46" s="3">
        <f t="shared" si="5"/>
        <v>8</v>
      </c>
      <c r="L46" s="3">
        <f t="shared" si="5"/>
        <v>9</v>
      </c>
      <c r="M46" s="3">
        <f t="shared" si="5"/>
        <v>9</v>
      </c>
      <c r="N46" s="3">
        <f aca="true" t="shared" si="6" ref="N46:S46">COUNTIF(N2:N37,"○")</f>
        <v>11</v>
      </c>
      <c r="O46" s="3">
        <f t="shared" si="6"/>
        <v>0</v>
      </c>
      <c r="P46" s="11">
        <f t="shared" si="6"/>
        <v>12</v>
      </c>
      <c r="Q46" s="3">
        <f t="shared" si="6"/>
        <v>10</v>
      </c>
      <c r="R46" s="3">
        <f t="shared" si="6"/>
        <v>6</v>
      </c>
      <c r="S46" s="11">
        <f t="shared" si="6"/>
        <v>12</v>
      </c>
      <c r="T46" s="3">
        <f>COUNTIF(T2:T38,"○")</f>
        <v>9</v>
      </c>
      <c r="U46" s="11">
        <f>COUNTIF(U2:U37,"○")</f>
        <v>12</v>
      </c>
      <c r="V46" s="3">
        <f>COUNTIF(V2:V38,"○")</f>
        <v>8</v>
      </c>
      <c r="W46" s="11">
        <f>COUNTIF(W2:W38,"○")</f>
        <v>14</v>
      </c>
      <c r="X46" s="11">
        <f>COUNTIF(X2:X38,"○")</f>
        <v>18</v>
      </c>
      <c r="Y46" s="11">
        <f aca="true" t="shared" si="7" ref="Y46:BB46">COUNTIF(Y2:Y41,"○")</f>
        <v>9</v>
      </c>
      <c r="Z46" s="3">
        <f t="shared" si="7"/>
        <v>5</v>
      </c>
      <c r="AA46" s="3">
        <f t="shared" si="7"/>
        <v>7</v>
      </c>
      <c r="AB46" s="11">
        <f t="shared" si="7"/>
        <v>13</v>
      </c>
      <c r="AC46" s="11">
        <f t="shared" si="7"/>
        <v>13</v>
      </c>
      <c r="AD46" s="3">
        <f t="shared" si="7"/>
        <v>13</v>
      </c>
      <c r="AE46" s="3">
        <f t="shared" si="7"/>
        <v>11</v>
      </c>
      <c r="AF46" s="11">
        <f t="shared" si="7"/>
        <v>20</v>
      </c>
      <c r="AG46" s="3">
        <f t="shared" si="7"/>
        <v>4</v>
      </c>
      <c r="AH46" s="3">
        <f t="shared" si="7"/>
        <v>9</v>
      </c>
      <c r="AI46" s="11">
        <f t="shared" si="7"/>
        <v>15</v>
      </c>
      <c r="AJ46" s="3">
        <f t="shared" si="7"/>
        <v>5</v>
      </c>
      <c r="AK46" s="11">
        <f t="shared" si="7"/>
        <v>13</v>
      </c>
      <c r="AL46" s="3">
        <f t="shared" si="7"/>
        <v>5</v>
      </c>
      <c r="AM46" s="11">
        <f t="shared" si="7"/>
        <v>14</v>
      </c>
      <c r="AN46" s="3">
        <f t="shared" si="7"/>
        <v>10</v>
      </c>
      <c r="AO46" s="11">
        <f t="shared" si="7"/>
        <v>11</v>
      </c>
      <c r="AP46" s="3">
        <f t="shared" si="7"/>
        <v>12</v>
      </c>
      <c r="AQ46" s="11">
        <f t="shared" si="7"/>
        <v>11</v>
      </c>
      <c r="AR46" s="11">
        <f>COUNTIF(AR2:AR43,"○")</f>
        <v>18</v>
      </c>
      <c r="AS46" s="3">
        <f t="shared" si="7"/>
        <v>7</v>
      </c>
      <c r="AT46" s="3">
        <f t="shared" si="7"/>
        <v>7</v>
      </c>
      <c r="AU46" s="11">
        <f t="shared" si="7"/>
        <v>16</v>
      </c>
      <c r="AV46" s="11">
        <f t="shared" si="7"/>
        <v>15</v>
      </c>
      <c r="AW46" s="11">
        <f t="shared" si="7"/>
        <v>10</v>
      </c>
      <c r="AX46" s="3">
        <f>COUNTIF(AX2:AX44,"○")</f>
        <v>7</v>
      </c>
      <c r="AY46" s="11">
        <f>COUNTIF(AY2:AY44,"○")</f>
        <v>14</v>
      </c>
      <c r="AZ46" s="11">
        <f t="shared" si="7"/>
        <v>13</v>
      </c>
      <c r="BA46" s="11">
        <f t="shared" si="7"/>
        <v>10</v>
      </c>
      <c r="BB46" s="11">
        <f t="shared" si="7"/>
        <v>14</v>
      </c>
      <c r="BC46" s="11">
        <f>COUNTIF(BC2:BC44,"○")</f>
        <v>13</v>
      </c>
      <c r="BD46" s="3">
        <f>COUNTIF(BD2:BD44,"○")</f>
        <v>4</v>
      </c>
      <c r="BE46" s="32">
        <f>COUNTIF(BE2:BE44,"○")</f>
        <v>24</v>
      </c>
      <c r="BF46" s="3">
        <f>COUNTIF(BF2:BF44,"○")</f>
        <v>5</v>
      </c>
      <c r="BG46" s="3">
        <f>COUNTIF(BG2:BG44,"○")</f>
        <v>4</v>
      </c>
      <c r="BI46" s="16">
        <f>SUM(BI2:BI44)</f>
        <v>588</v>
      </c>
      <c r="BJ46" s="15"/>
      <c r="BK46" s="18">
        <f>SUM(BK2:BK44)</f>
        <v>230</v>
      </c>
      <c r="BL46" s="14"/>
      <c r="BM46" s="20">
        <f>SUM(BM2:BM44)</f>
        <v>340</v>
      </c>
      <c r="BN46" s="14"/>
    </row>
    <row r="47" spans="1:66" ht="13.5">
      <c r="A47" s="2"/>
      <c r="D47" s="6" t="s">
        <v>45</v>
      </c>
      <c r="E47" s="11" t="s">
        <v>43</v>
      </c>
      <c r="F47" s="3" t="s">
        <v>45</v>
      </c>
      <c r="G47" s="11" t="s">
        <v>43</v>
      </c>
      <c r="H47" s="3" t="s">
        <v>45</v>
      </c>
      <c r="I47" s="3" t="s">
        <v>45</v>
      </c>
      <c r="J47" s="3" t="s">
        <v>45</v>
      </c>
      <c r="K47" s="3" t="s">
        <v>45</v>
      </c>
      <c r="L47" s="3" t="s">
        <v>45</v>
      </c>
      <c r="M47" s="3" t="s">
        <v>45</v>
      </c>
      <c r="N47" s="3" t="s">
        <v>45</v>
      </c>
      <c r="O47" s="3" t="s">
        <v>45</v>
      </c>
      <c r="P47" s="11" t="s">
        <v>48</v>
      </c>
      <c r="Q47" s="3" t="s">
        <v>45</v>
      </c>
      <c r="R47" s="3" t="s">
        <v>45</v>
      </c>
      <c r="S47" s="11" t="s">
        <v>48</v>
      </c>
      <c r="T47" s="3" t="s">
        <v>45</v>
      </c>
      <c r="U47" s="11" t="s">
        <v>66</v>
      </c>
      <c r="V47" s="3" t="s">
        <v>45</v>
      </c>
      <c r="W47" s="11" t="s">
        <v>67</v>
      </c>
      <c r="X47" s="11" t="s">
        <v>76</v>
      </c>
      <c r="Y47" s="11" t="s">
        <v>77</v>
      </c>
      <c r="Z47" s="3" t="s">
        <v>77</v>
      </c>
      <c r="AA47" s="3" t="s">
        <v>77</v>
      </c>
      <c r="AB47" s="11" t="s">
        <v>67</v>
      </c>
      <c r="AC47" s="11" t="s">
        <v>66</v>
      </c>
      <c r="AD47" s="3" t="s">
        <v>77</v>
      </c>
      <c r="AE47" s="3" t="s">
        <v>77</v>
      </c>
      <c r="AF47" s="11" t="s">
        <v>81</v>
      </c>
      <c r="AG47" s="6" t="s">
        <v>87</v>
      </c>
      <c r="AH47" s="6" t="s">
        <v>87</v>
      </c>
      <c r="AI47" s="11" t="s">
        <v>85</v>
      </c>
      <c r="AJ47" s="6" t="s">
        <v>87</v>
      </c>
      <c r="AK47" s="11" t="s">
        <v>66</v>
      </c>
      <c r="AL47" s="6" t="s">
        <v>87</v>
      </c>
      <c r="AM47" s="11" t="s">
        <v>66</v>
      </c>
      <c r="AN47" s="6" t="s">
        <v>87</v>
      </c>
      <c r="AO47" s="11" t="s">
        <v>86</v>
      </c>
      <c r="AP47" s="3" t="s">
        <v>87</v>
      </c>
      <c r="AQ47" s="11" t="s">
        <v>92</v>
      </c>
      <c r="AR47" s="11" t="s">
        <v>93</v>
      </c>
      <c r="AS47" s="6" t="s">
        <v>96</v>
      </c>
      <c r="AT47" s="6" t="s">
        <v>77</v>
      </c>
      <c r="AU47" s="11" t="s">
        <v>96</v>
      </c>
      <c r="AV47" s="11" t="s">
        <v>98</v>
      </c>
      <c r="AW47" s="11" t="s">
        <v>92</v>
      </c>
      <c r="AX47" s="6" t="s">
        <v>77</v>
      </c>
      <c r="AY47" s="11" t="s">
        <v>92</v>
      </c>
      <c r="AZ47" s="11" t="s">
        <v>85</v>
      </c>
      <c r="BA47" s="11" t="s">
        <v>102</v>
      </c>
      <c r="BB47" s="11" t="s">
        <v>103</v>
      </c>
      <c r="BC47" s="11" t="s">
        <v>104</v>
      </c>
      <c r="BD47" s="6" t="s">
        <v>77</v>
      </c>
      <c r="BE47" s="32" t="s">
        <v>96</v>
      </c>
      <c r="BF47" s="6" t="s">
        <v>77</v>
      </c>
      <c r="BG47" s="6" t="s">
        <v>77</v>
      </c>
      <c r="BI47" s="29">
        <f>BI46/BJ47</f>
        <v>10.5</v>
      </c>
      <c r="BJ47" s="27">
        <v>56</v>
      </c>
      <c r="BK47" s="22">
        <f>BK46/BL47</f>
        <v>7.666666666666667</v>
      </c>
      <c r="BL47" s="24">
        <v>30</v>
      </c>
      <c r="BM47" s="23">
        <f>BM46/BN47</f>
        <v>13.076923076923077</v>
      </c>
      <c r="BN47" s="26">
        <v>26</v>
      </c>
    </row>
    <row r="48" spans="1:65" ht="13.5">
      <c r="A48" s="2"/>
      <c r="B48" t="s">
        <v>71</v>
      </c>
      <c r="U48" s="3" t="s">
        <v>59</v>
      </c>
      <c r="X48" s="3" t="s">
        <v>73</v>
      </c>
      <c r="Y48" s="3" t="s">
        <v>83</v>
      </c>
      <c r="Z48" s="3" t="s">
        <v>83</v>
      </c>
      <c r="AC48" s="3" t="s">
        <v>73</v>
      </c>
      <c r="AD48" s="3" t="s">
        <v>83</v>
      </c>
      <c r="AE48" s="3"/>
      <c r="AF48" s="3"/>
      <c r="AG48" s="6"/>
      <c r="AH48" s="6"/>
      <c r="AI48" s="6"/>
      <c r="AJ48" s="6"/>
      <c r="AK48" s="6" t="s">
        <v>73</v>
      </c>
      <c r="AL48" s="6"/>
      <c r="AM48" s="6" t="s">
        <v>73</v>
      </c>
      <c r="AT48" s="3" t="s">
        <v>97</v>
      </c>
      <c r="AX48" s="3" t="s">
        <v>99</v>
      </c>
      <c r="BC48" s="3" t="s">
        <v>99</v>
      </c>
      <c r="BE48" s="32" t="s">
        <v>105</v>
      </c>
      <c r="BG48" s="3" t="s">
        <v>106</v>
      </c>
      <c r="BI48" s="27" t="s">
        <v>89</v>
      </c>
      <c r="BK48" s="24" t="s">
        <v>68</v>
      </c>
      <c r="BM48" s="30" t="s">
        <v>68</v>
      </c>
    </row>
    <row r="49" spans="1:50" ht="13.5">
      <c r="A49" s="2"/>
      <c r="B49" t="s">
        <v>72</v>
      </c>
      <c r="U49" s="3" t="s">
        <v>60</v>
      </c>
      <c r="X49" s="3" t="s">
        <v>74</v>
      </c>
      <c r="Y49" s="3" t="s">
        <v>73</v>
      </c>
      <c r="Z49" s="3" t="s">
        <v>73</v>
      </c>
      <c r="AC49" s="3" t="s">
        <v>82</v>
      </c>
      <c r="AK49" t="s">
        <v>90</v>
      </c>
      <c r="AX49" s="3" t="s">
        <v>100</v>
      </c>
    </row>
    <row r="50" spans="1:26" ht="13.5">
      <c r="A50" s="2"/>
      <c r="U50" s="3" t="s">
        <v>61</v>
      </c>
      <c r="X50" s="3" t="s">
        <v>75</v>
      </c>
      <c r="Y50" s="3" t="s">
        <v>82</v>
      </c>
      <c r="Z50" s="3" t="s">
        <v>82</v>
      </c>
    </row>
    <row r="51" spans="1:24" ht="13.5">
      <c r="A51" s="2"/>
      <c r="X51" s="3" t="s">
        <v>82</v>
      </c>
    </row>
    <row r="52" spans="1:24" ht="13.5">
      <c r="A52" s="2"/>
      <c r="X52" s="3" t="s">
        <v>73</v>
      </c>
    </row>
    <row r="53" ht="13.5">
      <c r="A53" s="2"/>
    </row>
    <row r="54" ht="13.5">
      <c r="A54" s="2"/>
    </row>
    <row r="55" ht="13.5">
      <c r="A55" s="2"/>
    </row>
    <row r="56" ht="13.5">
      <c r="A56" s="2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（株）ナナオ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  圭祐</dc:creator>
  <cp:keywords/>
  <dc:description/>
  <cp:lastModifiedBy>yasushi</cp:lastModifiedBy>
  <cp:lastPrinted>2006-06-17T23:21:49Z</cp:lastPrinted>
  <dcterms:created xsi:type="dcterms:W3CDTF">1998-07-01T07:12:00Z</dcterms:created>
  <dcterms:modified xsi:type="dcterms:W3CDTF">2007-12-12T13:36:56Z</dcterms:modified>
  <cp:category/>
  <cp:version/>
  <cp:contentType/>
  <cp:contentStatus/>
</cp:coreProperties>
</file>